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&amp;M" sheetId="1" r:id="rId1"/>
  </sheets>
  <definedNames>
    <definedName name="_xlnm.Print_Titles" localSheetId="0">'R&amp;M'!$1:$3</definedName>
  </definedNames>
  <calcPr fullCalcOnLoad="1"/>
</workbook>
</file>

<file path=xl/sharedStrings.xml><?xml version="1.0" encoding="utf-8"?>
<sst xmlns="http://schemas.openxmlformats.org/spreadsheetml/2006/main" count="871" uniqueCount="605">
  <si>
    <t>MONTHLY REPAIRS AND MAINTENANCE EXPENDITURE FOR THE 3rd Quarter Ended 31 March 2021</t>
  </si>
  <si>
    <t>R thousands</t>
  </si>
  <si>
    <t>Code</t>
  </si>
  <si>
    <t>Original Budget</t>
  </si>
  <si>
    <t>Adjusted Budget</t>
  </si>
  <si>
    <t>%</t>
  </si>
  <si>
    <t>Month 2 August Actual</t>
  </si>
  <si>
    <t>Month 3 September Actual</t>
  </si>
  <si>
    <t>Quarter 1 July - Sept Actual</t>
  </si>
  <si>
    <t>Month 4 October Actual</t>
  </si>
  <si>
    <t>Month 5 November Actual</t>
  </si>
  <si>
    <t>Month 6 December Actual</t>
  </si>
  <si>
    <t>Quarter 2 Oct - Dec Actual</t>
  </si>
  <si>
    <t>Month 7 January Actual</t>
  </si>
  <si>
    <t>Month 8 February Actual</t>
  </si>
  <si>
    <t>Month 9 March Actual</t>
  </si>
  <si>
    <t>Quarter 3 Jan - March Actual</t>
  </si>
  <si>
    <t>Month 10 April Actual</t>
  </si>
  <si>
    <t>Month 12 June Actual</t>
  </si>
  <si>
    <t>Quarter 4 April - June Actual</t>
  </si>
  <si>
    <t>EASTERN CAPE</t>
  </si>
  <si>
    <t>A</t>
  </si>
  <si>
    <t>Buffalo City</t>
  </si>
  <si>
    <t>BUF</t>
  </si>
  <si>
    <t>Nelson Mandela Bay</t>
  </si>
  <si>
    <t>NMA</t>
  </si>
  <si>
    <t>Total Metros</t>
  </si>
  <si>
    <t>B</t>
  </si>
  <si>
    <t>Dr Beyers Naude</t>
  </si>
  <si>
    <t>EC101</t>
  </si>
  <si>
    <t>Blue Crane Route</t>
  </si>
  <si>
    <t>EC102</t>
  </si>
  <si>
    <t>Makana</t>
  </si>
  <si>
    <t>EC104</t>
  </si>
  <si>
    <t>Ndlambe</t>
  </si>
  <si>
    <t>EC105</t>
  </si>
  <si>
    <t>Sundays River Valley</t>
  </si>
  <si>
    <t>EC106</t>
  </si>
  <si>
    <t>Kouga</t>
  </si>
  <si>
    <t>EC108</t>
  </si>
  <si>
    <t>Kou-Kamma</t>
  </si>
  <si>
    <t>EC109</t>
  </si>
  <si>
    <t>C</t>
  </si>
  <si>
    <t>Sarah Baartman</t>
  </si>
  <si>
    <t>DC10</t>
  </si>
  <si>
    <t>Total Sarah Baartman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</si>
  <si>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</si>
  <si>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</si>
  <si>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</si>
  <si>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</si>
  <si>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</si>
  <si>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</si>
  <si>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</si>
  <si>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</si>
  <si>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</si>
  <si>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</si>
  <si>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Raymond Mhlaba</t>
  </si>
  <si>
    <t>EC129</t>
  </si>
  <si>
    <t>Amathole</t>
  </si>
  <si>
    <t>DC12</t>
  </si>
  <si>
    <t>Total Amathole</t>
  </si>
  <si>
    <t>Inxuba Yethemba</t>
  </si>
  <si>
    <t>EC131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</si>
  <si>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</si>
  <si>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</si>
  <si>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</si>
  <si>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</si>
  <si>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</si>
  <si>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</si>
  <si>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</si>
  <si>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</si>
  <si>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Enoch Mgijima</t>
  </si>
  <si>
    <t>EC139</t>
  </si>
  <si>
    <t>Chris Hani</t>
  </si>
  <si>
    <t>DC13</t>
  </si>
  <si>
    <t>Total Chris Hani</t>
  </si>
  <si>
    <t>Elundini</t>
  </si>
  <si>
    <t>EC141</t>
  </si>
  <si>
    <t>Senqu</t>
  </si>
  <si>
    <t>EC142</t>
  </si>
  <si>
    <t>Walter Sisulu</t>
  </si>
  <si>
    <t>EC145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</si>
  <si>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</si>
  <si>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</si>
  <si>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</si>
  <si>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</si>
  <si>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</si>
  <si>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</si>
  <si>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</si>
  <si>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</si>
  <si>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</si>
  <si>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</si>
  <si>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</si>
  <si>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</si>
  <si>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</si>
  <si>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R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</si>
  <si>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</si>
  <si>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</si>
  <si>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</si>
  <si>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</si>
  <si>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</si>
  <si>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</si>
  <si>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</si>
  <si>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</si>
  <si>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</si>
  <si>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</si>
  <si>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</si>
  <si>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</si>
  <si>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</si>
  <si>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</si>
  <si>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FREE STATE</t>
  </si>
  <si>
    <t>Mangaung</t>
  </si>
  <si>
    <t>MAN</t>
  </si>
  <si>
    <t>Letsemeng</t>
  </si>
  <si>
    <t>FS161</t>
  </si>
  <si>
    <t>Kopanong</t>
  </si>
  <si>
    <t>FS162</t>
  </si>
  <si>
    <t>Mohokare</t>
  </si>
  <si>
    <t>FS163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</si>
  <si>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</si>
  <si>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</si>
  <si>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</si>
  <si>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</si>
  <si>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</si>
  <si>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</si>
  <si>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</si>
  <si>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</si>
  <si>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</si>
  <si>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Matjhabeng</t>
  </si>
  <si>
    <t>FS184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</si>
  <si>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</si>
  <si>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</si>
  <si>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</si>
  <si>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</si>
  <si>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</si>
  <si>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</si>
  <si>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</si>
  <si>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</si>
  <si>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</si>
  <si>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</si>
  <si>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</si>
  <si>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</si>
  <si>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</si>
  <si>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</si>
  <si>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</si>
  <si>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</si>
  <si>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</si>
  <si>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</si>
  <si>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</si>
  <si>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</si>
  <si>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</si>
  <si>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</si>
  <si>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</si>
  <si>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</si>
  <si>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</si>
  <si>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</si>
  <si>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</si>
  <si>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</si>
  <si>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</si>
  <si>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</si>
  <si>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</si>
  <si>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</si>
  <si>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</si>
  <si>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City of Ekurhuleni</t>
  </si>
  <si>
    <t>EKU</t>
  </si>
  <si>
    <t>City of Johannesburg</t>
  </si>
  <si>
    <t>JHB</t>
  </si>
  <si>
    <t>City of Tshwane</t>
  </si>
  <si>
    <t>TSH</t>
  </si>
  <si>
    <t>Emfuleni</t>
  </si>
  <si>
    <t>GT421</t>
  </si>
  <si>
    <t>Midvaal</t>
  </si>
  <si>
    <t>GT422</t>
  </si>
  <si>
    <t>Lesedi</t>
  </si>
  <si>
    <t>GT423</t>
  </si>
  <si>
    <t>Sedibeng</t>
  </si>
  <si>
    <t>DC42</t>
  </si>
  <si>
    <t>Total Sedibeng</t>
  </si>
  <si>
    <t>Mogale City</t>
  </si>
  <si>
    <t>GT481</t>
  </si>
  <si>
    <t>Merafong City</t>
  </si>
  <si>
    <t>GT484</t>
  </si>
  <si>
    <t>Rand West City</t>
  </si>
  <si>
    <t>GT485</t>
  </si>
  <si>
    <t>West Rand</t>
  </si>
  <si>
    <t>DC48</t>
  </si>
  <si>
    <t>Total West Rand</t>
  </si>
  <si>
    <t>Total Gauteng</t>
  </si>
  <si>
    <t>KWAZULU-NATAL</t>
  </si>
  <si>
    <t>eThekwini</t>
  </si>
  <si>
    <t>ETH</t>
  </si>
  <si>
    <t>Umdoni</t>
  </si>
  <si>
    <t>KZN212</t>
  </si>
  <si>
    <t>Umzumbe</t>
  </si>
  <si>
    <t>KZN213</t>
  </si>
  <si>
    <t>uMuziwabantu</t>
  </si>
  <si>
    <t>KZN214</t>
  </si>
  <si>
    <t>Ray Nkonyeni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</si>
  <si>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</si>
  <si>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</si>
  <si>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</si>
  <si>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</si>
  <si>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</si>
  <si>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</si>
  <si>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</si>
  <si>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</si>
  <si>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</si>
  <si>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</si>
  <si>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</si>
  <si>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</si>
  <si>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Msunduzi</t>
  </si>
  <si>
    <t>KZN225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</si>
  <si>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</si>
  <si>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</si>
  <si>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</si>
  <si>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</si>
  <si>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</si>
  <si>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</si>
  <si>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</si>
  <si>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Okhahlamba</t>
  </si>
  <si>
    <t>KZN235</t>
  </si>
  <si>
    <t>Inkosi Langalibalele</t>
  </si>
  <si>
    <t>KZN237</t>
  </si>
  <si>
    <t>Alfred Duma</t>
  </si>
  <si>
    <t>KZN238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</si>
  <si>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</si>
  <si>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</si>
  <si>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</si>
  <si>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</si>
  <si>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</si>
  <si>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</si>
  <si>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</si>
  <si>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</si>
  <si>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</si>
  <si>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</si>
  <si>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</si>
  <si>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</si>
  <si>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</si>
  <si>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</si>
  <si>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Newcastle</t>
  </si>
  <si>
    <t>KZN252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</si>
  <si>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</si>
  <si>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</si>
  <si>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</si>
  <si>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</si>
  <si>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</si>
  <si>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</si>
  <si>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</si>
  <si>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</si>
  <si>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</si>
  <si>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</si>
  <si>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</si>
  <si>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</si>
  <si>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</si>
  <si>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</si>
  <si>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</si>
  <si>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</si>
  <si>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</si>
  <si>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</si>
  <si>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</si>
  <si>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</si>
  <si>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</si>
  <si>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</si>
  <si>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</si>
  <si>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</si>
  <si>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Mtubatuba</t>
  </si>
  <si>
    <t>KZN275</t>
  </si>
  <si>
    <t>Hlabisa Big Five</t>
  </si>
  <si>
    <t>KZN276</t>
  </si>
  <si>
    <t>Umkhanyakude</t>
  </si>
  <si>
    <t>DC27</t>
  </si>
  <si>
    <t>Total Umkhanyakude</t>
  </si>
  <si>
    <t>Mfolozi</t>
  </si>
  <si>
    <t>KZN281</t>
  </si>
  <si>
    <t>uMhlathuze</t>
  </si>
  <si>
    <t>KZN282</t>
  </si>
  <si>
    <t>uMlalazi</t>
  </si>
  <si>
    <t>KZN284</t>
  </si>
  <si>
    <t>Mthonjaneni</t>
  </si>
  <si>
    <t>KZN285</t>
  </si>
  <si>
    <t>Nkandla</t>
  </si>
  <si>
    <t>KZN286</t>
  </si>
  <si>
    <t>King Cetshwayo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</si>
  <si>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</si>
  <si>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</si>
  <si>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</si>
  <si>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</si>
  <si>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</si>
  <si>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</si>
  <si>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</si>
  <si>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</si>
  <si>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</si>
  <si>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</si>
  <si>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</si>
  <si>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</si>
  <si>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</si>
  <si>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Greater Kokstad</t>
  </si>
  <si>
    <t>KZN433</t>
  </si>
  <si>
    <t>Ubuhlebezwe</t>
  </si>
  <si>
    <t>KZN434</t>
  </si>
  <si>
    <t>Umzimkhulu</t>
  </si>
  <si>
    <t>KZN435</t>
  </si>
  <si>
    <t>Dr Nkosazana Dlamini Zuma</t>
  </si>
  <si>
    <t>KZN436</t>
  </si>
  <si>
    <t>Harry Gwala</t>
  </si>
  <si>
    <t>DC43</t>
  </si>
  <si>
    <t>Total Harry Gwala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</si>
  <si>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</si>
  <si>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</si>
  <si>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</si>
  <si>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</si>
  <si>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</si>
  <si>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</si>
  <si>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</si>
  <si>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</si>
  <si>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</si>
  <si>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</si>
  <si>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</si>
  <si>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</si>
  <si>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</si>
  <si>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</si>
  <si>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</si>
  <si>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</si>
  <si>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</si>
  <si>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Thulamela</t>
  </si>
  <si>
    <t>LIM343</t>
  </si>
  <si>
    <t>Makhado</t>
  </si>
  <si>
    <t>LIM344</t>
  </si>
  <si>
    <t>Collins Chabane</t>
  </si>
  <si>
    <t>LIM345</t>
  </si>
  <si>
    <t>Vhembe</t>
  </si>
  <si>
    <t>DC34</t>
  </si>
  <si>
    <t>Total Vhembe</t>
  </si>
  <si>
    <t>Blouberg</t>
  </si>
  <si>
    <t>LIM351</t>
  </si>
  <si>
    <t>Molemole</t>
  </si>
  <si>
    <t>LIM353</t>
  </si>
  <si>
    <t>Polokwane</t>
  </si>
  <si>
    <t>LIM354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</si>
  <si>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</si>
  <si>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</si>
  <si>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</si>
  <si>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</si>
  <si>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</si>
  <si>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</si>
  <si>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</si>
  <si>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</si>
  <si>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</si>
  <si>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Bela Bela</t>
  </si>
  <si>
    <t>LIM366</t>
  </si>
  <si>
    <t>Mogalakwena</t>
  </si>
  <si>
    <t>LIM367</t>
  </si>
  <si>
    <t>Modimolle-Mookgopong</t>
  </si>
  <si>
    <t>LIM368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</si>
  <si>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</si>
  <si>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</si>
  <si>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</si>
  <si>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</si>
  <si>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</si>
  <si>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</si>
  <si>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</si>
  <si>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</si>
  <si>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</si>
  <si>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Tubatse Fetakgomo</t>
  </si>
  <si>
    <t>LIM476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</si>
  <si>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</si>
  <si>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</si>
  <si>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</si>
  <si>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</si>
  <si>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</si>
  <si>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</si>
  <si>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</si>
  <si>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</si>
  <si>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</si>
  <si>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</si>
  <si>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</si>
  <si>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</si>
  <si>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</si>
  <si>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</si>
  <si>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</si>
  <si>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</si>
  <si>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</si>
  <si>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Govan Mbeki</t>
  </si>
  <si>
    <t>MP307</t>
  </si>
  <si>
    <t>Gert Sibande</t>
  </si>
  <si>
    <t>DC30</t>
  </si>
  <si>
    <t>Total Gert Sibande</t>
  </si>
  <si>
    <t>Victor Khanye</t>
  </si>
  <si>
    <t>MP311</t>
  </si>
  <si>
    <t>Emalahleni (MP)</t>
  </si>
  <si>
    <t>MP312</t>
  </si>
  <si>
    <t>Steve Tshwete</t>
  </si>
  <si>
    <t>MP313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</si>
  <si>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</si>
  <si>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</si>
  <si>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</si>
  <si>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</si>
  <si>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</si>
  <si>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</si>
  <si>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</si>
  <si>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</si>
  <si>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</si>
  <si>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</si>
  <si>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</si>
  <si>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Nkomazi</t>
  </si>
  <si>
    <t>MP324</t>
  </si>
  <si>
    <t>Bushbuckridge</t>
  </si>
  <si>
    <t>MP325</t>
  </si>
  <si>
    <t>City of Mbombela</t>
  </si>
  <si>
    <t>MP326</t>
  </si>
  <si>
    <t>Ehlanzeni</t>
  </si>
  <si>
    <t>DC32</t>
  </si>
  <si>
    <t>Total Ehlanzeni</t>
  </si>
  <si>
    <t>Total Mpumalanga</t>
  </si>
  <si>
    <t>NORTH WEST</t>
  </si>
  <si>
    <t>Moretele</t>
  </si>
  <si>
    <t>NW371</t>
  </si>
  <si>
    <t>Madibeng</t>
  </si>
  <si>
    <t>NW372</t>
  </si>
  <si>
    <t>Rustenburg</t>
  </si>
  <si>
    <t>NW373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</si>
  <si>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</si>
  <si>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</si>
  <si>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</si>
  <si>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</si>
  <si>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</si>
  <si>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</si>
  <si>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</si>
  <si>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</si>
  <si>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</si>
  <si>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</si>
  <si>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</si>
  <si>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</si>
  <si>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</si>
  <si>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</si>
  <si>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</si>
  <si>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</si>
  <si>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</si>
  <si>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</si>
  <si>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</si>
  <si>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</si>
  <si>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</si>
  <si>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</si>
  <si>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</si>
  <si>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</si>
  <si>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</si>
  <si>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</si>
  <si>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</si>
  <si>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</si>
  <si>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Kagisano-Molopo</t>
  </si>
  <si>
    <t>NW397</t>
  </si>
  <si>
    <t>Dr Ruth Segomotsi Mompati</t>
  </si>
  <si>
    <t>DC39</t>
  </si>
  <si>
    <t>Total Dr Ruth Segomotsi Mompati</t>
  </si>
  <si>
    <t>City of Matlosana</t>
  </si>
  <si>
    <t>NW403</t>
  </si>
  <si>
    <t>Maquassi Hills</t>
  </si>
  <si>
    <t>NW404</t>
  </si>
  <si>
    <t>J B Marks</t>
  </si>
  <si>
    <t>NW405</t>
  </si>
  <si>
    <t>Dr Kenneth Kaunda</t>
  </si>
  <si>
    <t>DC40</t>
  </si>
  <si>
    <t>Total Dr Kenneth Kaunda</t>
  </si>
  <si>
    <t>Total North West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</si>
  <si>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</si>
  <si>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</si>
  <si>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</si>
  <si>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</si>
  <si>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</si>
  <si>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</si>
  <si>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</si>
  <si>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</si>
  <si>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</si>
  <si>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</si>
  <si>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</si>
  <si>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</si>
  <si>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</si>
  <si>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</si>
  <si>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</si>
  <si>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</si>
  <si>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</si>
  <si>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</si>
  <si>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</si>
  <si>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</si>
  <si>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</si>
  <si>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</si>
  <si>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</si>
  <si>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</si>
  <si>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</si>
  <si>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</si>
  <si>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</si>
  <si>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</si>
  <si>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</si>
  <si>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</si>
  <si>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</si>
  <si>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</si>
  <si>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</si>
  <si>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</si>
  <si>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</si>
  <si>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</si>
  <si>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</si>
  <si>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</si>
  <si>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</si>
  <si>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</si>
  <si>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</si>
  <si>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</si>
  <si>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</si>
  <si>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</si>
  <si>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!Kai! Garib</t>
  </si>
  <si>
    <t>NC082</t>
  </si>
  <si>
    <t>!Kheis</t>
  </si>
  <si>
    <t>NC084</t>
  </si>
  <si>
    <t>Tsantsabane</t>
  </si>
  <si>
    <t>NC085</t>
  </si>
  <si>
    <t>Kgatelopele</t>
  </si>
  <si>
    <t>NC086</t>
  </si>
  <si>
    <t>Dawid Kruiper</t>
  </si>
  <si>
    <t>NC087</t>
  </si>
  <si>
    <t>Z F Mgcawu</t>
  </si>
  <si>
    <t>DC8</t>
  </si>
  <si>
    <t>Total Z F Mgcawu</t>
  </si>
  <si>
    <t>Sol Plaatje</t>
  </si>
  <si>
    <t>NC091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</si>
  <si>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</si>
  <si>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</si>
  <si>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</si>
  <si>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</si>
  <si>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</si>
  <si>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</si>
  <si>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</si>
  <si>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</si>
  <si>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</si>
  <si>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</si>
  <si>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WESTERN CAPE</t>
  </si>
  <si>
    <t>Cape Town</t>
  </si>
  <si>
    <t>CPT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</si>
  <si>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</si>
  <si>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</si>
  <si>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</si>
  <si>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</si>
  <si>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</si>
  <si>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</si>
  <si>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</si>
  <si>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</si>
  <si>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</si>
  <si>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</si>
  <si>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</si>
  <si>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</si>
  <si>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</si>
  <si>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</si>
  <si>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</si>
  <si>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Drakenstein</t>
  </si>
  <si>
    <t>WC023</t>
  </si>
  <si>
    <t>Stellenbosch</t>
  </si>
  <si>
    <t>WC024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</si>
  <si>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</si>
  <si>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</si>
  <si>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</si>
  <si>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</si>
  <si>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</si>
  <si>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</si>
  <si>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</si>
  <si>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</si>
  <si>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</si>
  <si>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</si>
  <si>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</si>
  <si>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</si>
  <si>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</si>
  <si>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</si>
  <si>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</si>
  <si>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</si>
  <si>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</si>
  <si>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</si>
  <si>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</si>
  <si>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</si>
  <si>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</si>
  <si>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</si>
  <si>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</si>
  <si>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</si>
  <si>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George</t>
  </si>
  <si>
    <t>WC044</t>
  </si>
  <si>
    <t>Oudtshoorn</t>
  </si>
  <si>
    <t>WC045</t>
  </si>
  <si>
    <t>Bitou</t>
  </si>
  <si>
    <t>WC047</t>
  </si>
  <si>
    <t>Knysna</t>
  </si>
  <si>
    <t>WC048</t>
  </si>
  <si>
    <t>Garden Route</t>
  </si>
  <si>
    <t>DC4</t>
  </si>
  <si>
    <t>Total Garden Route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</si>
  <si>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</si>
  <si>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</si>
  <si>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</si>
  <si>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</si>
  <si>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</si>
  <si>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</si>
  <si>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</si>
  <si>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</si>
  <si>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</si>
  <si>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</si>
  <si>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</si>
  <si>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 xml:space="preserve"> </t>
  </si>
  <si>
    <t>YTD      Actual</t>
  </si>
  <si>
    <t>Month 1   July    Actual</t>
  </si>
  <si>
    <t>Month 11 May   Actual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</si>
</sst>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,_);_(* \(#,##0,\);_(* &quot;- &quot;?_);_(@_)"/>
    <numFmt numFmtId="165" formatCode="0.0%;\(0.0%\);_(* &quot; 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8"/>
      <color indexed="8"/>
      <name val="Arial Narrow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 Narrow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 Narrow"/>
      <family val="2"/>
    </font>
    <font>
      <sz val="8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hair"/>
    </border>
    <border>
      <left>
        <color indexed="63"/>
      </left>
      <right>
        <color indexed="63"/>
      </right>
      <top/>
      <bottom style="hair"/>
    </border>
    <border>
      <left>
        <color indexed="63"/>
      </left>
      <right style="thin"/>
      <top/>
      <bottom style="hair"/>
    </border>
    <border>
      <left style="thin"/>
      <right style="thin"/>
      <top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4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 applyProtection="1">
      <alignment wrapText="1"/>
      <protection/>
    </xf>
    <xf numFmtId="0" fontId="2" fillId="0" borderId="11" xfId="0" applyFont="1" applyBorder="1" applyAlignment="1" applyProtection="1">
      <alignment wrapText="1"/>
      <protection/>
    </xf>
    <xf numFmtId="0" fontId="2" fillId="0" borderId="12" xfId="0" applyFont="1" applyBorder="1" applyAlignment="1" applyProtection="1">
      <alignment horizontal="left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3" fillId="0" borderId="13" xfId="0" applyFont="1" applyBorder="1" applyAlignment="1" applyProtection="1">
      <alignment/>
      <protection/>
    </xf>
    <xf numFmtId="0" fontId="43" fillId="0" borderId="0" xfId="0" applyFont="1" applyBorder="1" applyAlignment="1" applyProtection="1">
      <alignment horizontal="left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43" fillId="0" borderId="13" xfId="0" applyFont="1" applyBorder="1" applyAlignment="1" applyProtection="1">
      <alignment wrapText="1"/>
      <protection/>
    </xf>
    <xf numFmtId="0" fontId="44" fillId="0" borderId="13" xfId="0" applyFont="1" applyBorder="1" applyAlignment="1" applyProtection="1">
      <alignment wrapText="1"/>
      <protection/>
    </xf>
    <xf numFmtId="0" fontId="44" fillId="0" borderId="0" xfId="0" applyFont="1" applyBorder="1" applyAlignment="1" applyProtection="1">
      <alignment horizontal="left" wrapText="1" indent="1"/>
      <protection/>
    </xf>
    <xf numFmtId="0" fontId="44" fillId="0" borderId="0" xfId="0" applyFont="1" applyBorder="1" applyAlignment="1" applyProtection="1">
      <alignment wrapText="1"/>
      <protection/>
    </xf>
    <xf numFmtId="164" fontId="44" fillId="0" borderId="13" xfId="0" applyNumberFormat="1" applyFont="1" applyBorder="1" applyAlignment="1" applyProtection="1">
      <alignment horizontal="right" wrapText="1"/>
      <protection/>
    </xf>
    <xf numFmtId="164" fontId="44" fillId="0" borderId="0" xfId="0" applyNumberFormat="1" applyFont="1" applyBorder="1" applyAlignment="1" applyProtection="1">
      <alignment horizontal="right" wrapText="1"/>
      <protection/>
    </xf>
    <xf numFmtId="165" fontId="44" fillId="0" borderId="0" xfId="0" applyNumberFormat="1" applyFont="1" applyBorder="1" applyAlignment="1" applyProtection="1">
      <alignment horizontal="right" wrapText="1"/>
      <protection/>
    </xf>
    <xf numFmtId="164" fontId="44" fillId="0" borderId="14" xfId="0" applyNumberFormat="1" applyFont="1" applyBorder="1" applyAlignment="1" applyProtection="1">
      <alignment horizontal="right" wrapText="1"/>
      <protection/>
    </xf>
    <xf numFmtId="0" fontId="43" fillId="0" borderId="13" xfId="0" applyFont="1" applyBorder="1" applyAlignment="1" applyProtection="1">
      <alignment horizontal="right"/>
      <protection/>
    </xf>
    <xf numFmtId="0" fontId="43" fillId="0" borderId="0" xfId="0" applyFont="1" applyBorder="1" applyAlignment="1" applyProtection="1">
      <alignment horizontal="left"/>
      <protection/>
    </xf>
    <xf numFmtId="0" fontId="43" fillId="0" borderId="0" xfId="0" applyFont="1" applyBorder="1" applyAlignment="1" applyProtection="1">
      <alignment horizontal="right"/>
      <protection/>
    </xf>
    <xf numFmtId="164" fontId="43" fillId="0" borderId="13" xfId="0" applyNumberFormat="1" applyFont="1" applyBorder="1" applyAlignment="1" applyProtection="1">
      <alignment horizontal="right"/>
      <protection/>
    </xf>
    <xf numFmtId="164" fontId="43" fillId="0" borderId="0" xfId="0" applyNumberFormat="1" applyFont="1" applyBorder="1" applyAlignment="1" applyProtection="1">
      <alignment horizontal="right"/>
      <protection/>
    </xf>
    <xf numFmtId="165" fontId="43" fillId="0" borderId="0" xfId="0" applyNumberFormat="1" applyFont="1" applyBorder="1" applyAlignment="1" applyProtection="1">
      <alignment horizontal="right"/>
      <protection/>
    </xf>
    <xf numFmtId="164" fontId="43" fillId="0" borderId="14" xfId="0" applyNumberFormat="1" applyFont="1" applyBorder="1" applyAlignment="1" applyProtection="1">
      <alignment horizontal="right"/>
      <protection/>
    </xf>
    <xf numFmtId="164" fontId="3" fillId="0" borderId="13" xfId="0" applyNumberFormat="1" applyFont="1" applyBorder="1" applyAlignment="1" applyProtection="1">
      <alignment/>
      <protection/>
    </xf>
    <xf numFmtId="164" fontId="3" fillId="0" borderId="0" xfId="0" applyNumberFormat="1" applyFont="1" applyBorder="1" applyAlignment="1" applyProtection="1">
      <alignment/>
      <protection/>
    </xf>
    <xf numFmtId="165" fontId="3" fillId="0" borderId="0" xfId="0" applyNumberFormat="1" applyFont="1" applyBorder="1" applyAlignment="1" applyProtection="1">
      <alignment/>
      <protection/>
    </xf>
    <xf numFmtId="164" fontId="3" fillId="0" borderId="14" xfId="0" applyNumberFormat="1" applyFont="1" applyBorder="1" applyAlignment="1" applyProtection="1">
      <alignment/>
      <protection/>
    </xf>
    <xf numFmtId="0" fontId="43" fillId="0" borderId="15" xfId="0" applyFont="1" applyBorder="1" applyAlignment="1" applyProtection="1">
      <alignment horizontal="right"/>
      <protection/>
    </xf>
    <xf numFmtId="0" fontId="43" fillId="0" borderId="16" xfId="0" applyFont="1" applyBorder="1" applyAlignment="1" applyProtection="1">
      <alignment horizontal="left"/>
      <protection/>
    </xf>
    <xf numFmtId="0" fontId="43" fillId="0" borderId="16" xfId="0" applyFont="1" applyBorder="1" applyAlignment="1" applyProtection="1">
      <alignment horizontal="right"/>
      <protection/>
    </xf>
    <xf numFmtId="164" fontId="43" fillId="0" borderId="15" xfId="0" applyNumberFormat="1" applyFont="1" applyBorder="1" applyAlignment="1" applyProtection="1">
      <alignment horizontal="right"/>
      <protection/>
    </xf>
    <xf numFmtId="164" fontId="43" fillId="0" borderId="16" xfId="0" applyNumberFormat="1" applyFont="1" applyBorder="1" applyAlignment="1" applyProtection="1">
      <alignment horizontal="right"/>
      <protection/>
    </xf>
    <xf numFmtId="165" fontId="43" fillId="0" borderId="16" xfId="0" applyNumberFormat="1" applyFont="1" applyBorder="1" applyAlignment="1" applyProtection="1">
      <alignment horizontal="right"/>
      <protection/>
    </xf>
    <xf numFmtId="164" fontId="43" fillId="0" borderId="17" xfId="0" applyNumberFormat="1" applyFont="1" applyBorder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164" fontId="3" fillId="0" borderId="0" xfId="0" applyNumberFormat="1" applyFont="1" applyAlignment="1" applyProtection="1">
      <alignment/>
      <protection/>
    </xf>
    <xf numFmtId="165" fontId="3" fillId="0" borderId="0" xfId="0" applyNumberFormat="1" applyFont="1" applyAlignment="1" applyProtection="1">
      <alignment/>
      <protection/>
    </xf>
    <xf numFmtId="0" fontId="3" fillId="0" borderId="0" xfId="0" applyFont="1" applyAlignment="1">
      <alignment horizontal="left"/>
    </xf>
    <xf numFmtId="0" fontId="3" fillId="0" borderId="16" xfId="0" applyFont="1" applyBorder="1" applyAlignment="1" applyProtection="1">
      <alignment/>
      <protection/>
    </xf>
    <xf numFmtId="0" fontId="23" fillId="0" borderId="16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43" fillId="0" borderId="19" xfId="0" applyFont="1" applyBorder="1" applyAlignment="1" applyProtection="1">
      <alignment horizontal="right"/>
      <protection/>
    </xf>
    <xf numFmtId="0" fontId="43" fillId="0" borderId="20" xfId="0" applyFont="1" applyBorder="1" applyAlignment="1" applyProtection="1">
      <alignment horizontal="left"/>
      <protection/>
    </xf>
    <xf numFmtId="0" fontId="43" fillId="0" borderId="20" xfId="0" applyFont="1" applyBorder="1" applyAlignment="1" applyProtection="1">
      <alignment horizontal="right"/>
      <protection/>
    </xf>
    <xf numFmtId="164" fontId="43" fillId="0" borderId="19" xfId="0" applyNumberFormat="1" applyFont="1" applyBorder="1" applyAlignment="1" applyProtection="1">
      <alignment horizontal="right"/>
      <protection/>
    </xf>
    <xf numFmtId="164" fontId="43" fillId="0" borderId="20" xfId="0" applyNumberFormat="1" applyFont="1" applyBorder="1" applyAlignment="1" applyProtection="1">
      <alignment horizontal="right"/>
      <protection/>
    </xf>
    <xf numFmtId="165" fontId="43" fillId="0" borderId="20" xfId="0" applyNumberFormat="1" applyFont="1" applyBorder="1" applyAlignment="1" applyProtection="1">
      <alignment horizontal="right"/>
      <protection/>
    </xf>
    <xf numFmtId="164" fontId="43" fillId="0" borderId="21" xfId="0" applyNumberFormat="1" applyFont="1" applyBorder="1" applyAlignment="1" applyProtection="1">
      <alignment horizontal="right"/>
      <protection/>
    </xf>
    <xf numFmtId="164" fontId="43" fillId="0" borderId="22" xfId="0" applyNumberFormat="1" applyFont="1" applyBorder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3" width="6.7109375" style="1" customWidth="1"/>
    <col min="4" max="6" width="11.7109375" style="1" customWidth="1"/>
    <col min="7" max="7" width="9.7109375" style="1" customWidth="1"/>
    <col min="8" max="19" width="10.7109375" style="1" customWidth="1"/>
    <col min="20" max="23" width="10.7109375" style="1" hidden="1" customWidth="1"/>
    <col min="24" max="16384" width="9.140625" style="1" customWidth="1"/>
  </cols>
  <sheetData>
    <row r="1" spans="1:23" ht="18.75" customHeight="1">
      <c r="A1" s="44" t="s">
        <v>0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</row>
    <row r="2" spans="1:23" ht="48" customHeight="1">
      <c r="A2" s="2"/>
      <c r="B2" s="3" t="s">
        <v>1</v>
      </c>
      <c r="C2" s="4" t="s">
        <v>2</v>
      </c>
      <c r="D2" s="5" t="s">
        <v>3</v>
      </c>
      <c r="E2" s="6" t="s">
        <v>4</v>
      </c>
      <c r="F2" s="6" t="s">
        <v>602</v>
      </c>
      <c r="G2" s="7" t="s">
        <v>5</v>
      </c>
      <c r="H2" s="5" t="s">
        <v>603</v>
      </c>
      <c r="I2" s="6" t="s">
        <v>6</v>
      </c>
      <c r="J2" s="7" t="s">
        <v>7</v>
      </c>
      <c r="K2" s="7" t="s">
        <v>8</v>
      </c>
      <c r="L2" s="5" t="s">
        <v>9</v>
      </c>
      <c r="M2" s="6" t="s">
        <v>10</v>
      </c>
      <c r="N2" s="7" t="s">
        <v>11</v>
      </c>
      <c r="O2" s="7" t="s">
        <v>12</v>
      </c>
      <c r="P2" s="5" t="s">
        <v>13</v>
      </c>
      <c r="Q2" s="6" t="s">
        <v>14</v>
      </c>
      <c r="R2" s="7" t="s">
        <v>15</v>
      </c>
      <c r="S2" s="7" t="s">
        <v>16</v>
      </c>
      <c r="T2" s="5" t="s">
        <v>17</v>
      </c>
      <c r="U2" s="6" t="s">
        <v>604</v>
      </c>
      <c r="V2" s="7" t="s">
        <v>18</v>
      </c>
      <c r="W2" s="7" t="s">
        <v>19</v>
      </c>
    </row>
    <row r="3" spans="1:23" ht="12.75" customHeight="1">
      <c r="A3" s="8"/>
      <c r="B3" s="9" t="s">
        <v>601</v>
      </c>
      <c r="C3" s="10"/>
      <c r="D3" s="8"/>
      <c r="E3" s="10"/>
      <c r="F3" s="10"/>
      <c r="G3" s="10"/>
      <c r="H3" s="8"/>
      <c r="I3" s="10"/>
      <c r="J3" s="10"/>
      <c r="K3" s="8"/>
      <c r="L3" s="8"/>
      <c r="M3" s="10"/>
      <c r="N3" s="10"/>
      <c r="O3" s="8"/>
      <c r="P3" s="8"/>
      <c r="Q3" s="10"/>
      <c r="R3" s="10"/>
      <c r="S3" s="45"/>
      <c r="T3" s="8"/>
      <c r="U3" s="10"/>
      <c r="V3" s="10"/>
      <c r="W3" s="11"/>
    </row>
    <row r="4" spans="1:23" ht="12.75" customHeight="1">
      <c r="A4" s="12"/>
      <c r="B4" s="9" t="s">
        <v>20</v>
      </c>
      <c r="C4" s="10"/>
      <c r="D4" s="8"/>
      <c r="E4" s="10"/>
      <c r="F4" s="10"/>
      <c r="G4" s="10"/>
      <c r="H4" s="8"/>
      <c r="I4" s="10"/>
      <c r="J4" s="10"/>
      <c r="K4" s="8"/>
      <c r="L4" s="8"/>
      <c r="M4" s="10"/>
      <c r="N4" s="10"/>
      <c r="O4" s="8"/>
      <c r="P4" s="8"/>
      <c r="Q4" s="10"/>
      <c r="R4" s="10"/>
      <c r="S4" s="11"/>
      <c r="T4" s="8"/>
      <c r="U4" s="10"/>
      <c r="V4" s="10"/>
      <c r="W4" s="11"/>
    </row>
    <row r="5" spans="1:23" ht="12.75" customHeight="1">
      <c r="A5" s="13" t="s">
        <v>21</v>
      </c>
      <c r="B5" s="14" t="s">
        <v>22</v>
      </c>
      <c r="C5" s="15" t="s">
        <v>23</v>
      </c>
      <c r="D5" s="16">
        <v>399033640</v>
      </c>
      <c r="E5" s="17">
        <v>412159640</v>
      </c>
      <c r="F5" s="17">
        <v>299735788</v>
      </c>
      <c r="G5" s="18">
        <f>IF($E5=0,0,$F5/$E5)</f>
        <v>0.7272322636927769</v>
      </c>
      <c r="H5" s="16">
        <v>11052412</v>
      </c>
      <c r="I5" s="17">
        <v>29424090</v>
      </c>
      <c r="J5" s="17">
        <v>40069148</v>
      </c>
      <c r="K5" s="16">
        <v>80545650</v>
      </c>
      <c r="L5" s="16">
        <v>43367285</v>
      </c>
      <c r="M5" s="17">
        <v>40937509</v>
      </c>
      <c r="N5" s="17">
        <v>42125135</v>
      </c>
      <c r="O5" s="16">
        <v>126429929</v>
      </c>
      <c r="P5" s="16">
        <v>26522479</v>
      </c>
      <c r="Q5" s="17">
        <v>36973256</v>
      </c>
      <c r="R5" s="17">
        <v>29264474</v>
      </c>
      <c r="S5" s="19">
        <v>92760209</v>
      </c>
      <c r="T5" s="16">
        <v>0</v>
      </c>
      <c r="U5" s="17">
        <v>0</v>
      </c>
      <c r="V5" s="17">
        <v>0</v>
      </c>
      <c r="W5" s="19">
        <v>0</v>
      </c>
    </row>
    <row r="6" spans="1:23" ht="12.75" customHeight="1">
      <c r="A6" s="13" t="s">
        <v>21</v>
      </c>
      <c r="B6" s="14" t="s">
        <v>24</v>
      </c>
      <c r="C6" s="15" t="s">
        <v>25</v>
      </c>
      <c r="D6" s="16">
        <v>0</v>
      </c>
      <c r="E6" s="17">
        <v>0</v>
      </c>
      <c r="F6" s="17">
        <v>0</v>
      </c>
      <c r="G6" s="18">
        <f>IF($E6=0,0,$F6/$E6)</f>
        <v>0</v>
      </c>
      <c r="H6" s="16">
        <v>0</v>
      </c>
      <c r="I6" s="17">
        <v>0</v>
      </c>
      <c r="J6" s="17">
        <v>0</v>
      </c>
      <c r="K6" s="16">
        <v>0</v>
      </c>
      <c r="L6" s="16">
        <v>0</v>
      </c>
      <c r="M6" s="17">
        <v>0</v>
      </c>
      <c r="N6" s="17">
        <v>0</v>
      </c>
      <c r="O6" s="16">
        <v>0</v>
      </c>
      <c r="P6" s="16">
        <v>0</v>
      </c>
      <c r="Q6" s="17">
        <v>0</v>
      </c>
      <c r="R6" s="17">
        <v>0</v>
      </c>
      <c r="S6" s="19">
        <v>0</v>
      </c>
      <c r="T6" s="16">
        <v>0</v>
      </c>
      <c r="U6" s="17">
        <v>0</v>
      </c>
      <c r="V6" s="17">
        <v>0</v>
      </c>
      <c r="W6" s="19">
        <v>0</v>
      </c>
    </row>
    <row r="7" spans="1:23" ht="12.75" customHeight="1">
      <c r="A7" s="20"/>
      <c r="B7" s="21" t="s">
        <v>26</v>
      </c>
      <c r="C7" s="22"/>
      <c r="D7" s="23">
        <f>SUM(D5:D6)</f>
        <v>399033640</v>
      </c>
      <c r="E7" s="24">
        <f>SUM(E5:E6)</f>
        <v>412159640</v>
      </c>
      <c r="F7" s="24">
        <f>SUM(F5:F6)</f>
        <v>299735788</v>
      </c>
      <c r="G7" s="25">
        <f>IF($E7=0,0,$F7/$E7)</f>
        <v>0.7272322636927769</v>
      </c>
      <c r="H7" s="23">
        <f aca="true" t="shared" si="0" ref="H7:W7">SUM(H5:H6)</f>
        <v>11052412</v>
      </c>
      <c r="I7" s="24">
        <f t="shared" si="0"/>
        <v>29424090</v>
      </c>
      <c r="J7" s="24">
        <f t="shared" si="0"/>
        <v>40069148</v>
      </c>
      <c r="K7" s="23">
        <f t="shared" si="0"/>
        <v>80545650</v>
      </c>
      <c r="L7" s="23">
        <f t="shared" si="0"/>
        <v>43367285</v>
      </c>
      <c r="M7" s="24">
        <f t="shared" si="0"/>
        <v>40937509</v>
      </c>
      <c r="N7" s="24">
        <f t="shared" si="0"/>
        <v>42125135</v>
      </c>
      <c r="O7" s="23">
        <f t="shared" si="0"/>
        <v>126429929</v>
      </c>
      <c r="P7" s="23">
        <f t="shared" si="0"/>
        <v>26522479</v>
      </c>
      <c r="Q7" s="24">
        <f t="shared" si="0"/>
        <v>36973256</v>
      </c>
      <c r="R7" s="24">
        <f t="shared" si="0"/>
        <v>29264474</v>
      </c>
      <c r="S7" s="26">
        <f t="shared" si="0"/>
        <v>92760209</v>
      </c>
      <c r="T7" s="23">
        <f t="shared" si="0"/>
        <v>0</v>
      </c>
      <c r="U7" s="24">
        <f t="shared" si="0"/>
        <v>0</v>
      </c>
      <c r="V7" s="24">
        <f t="shared" si="0"/>
        <v>0</v>
      </c>
      <c r="W7" s="26">
        <f t="shared" si="0"/>
        <v>0</v>
      </c>
    </row>
    <row r="8" spans="1:23" ht="12.75" customHeight="1">
      <c r="A8" s="13" t="s">
        <v>27</v>
      </c>
      <c r="B8" s="14" t="s">
        <v>28</v>
      </c>
      <c r="C8" s="15" t="s">
        <v>29</v>
      </c>
      <c r="D8" s="16">
        <v>28253553</v>
      </c>
      <c r="E8" s="17">
        <v>48129893</v>
      </c>
      <c r="F8" s="17">
        <v>14688218</v>
      </c>
      <c r="G8" s="18">
        <f>IF($E8=0,0,$F8/$E8)</f>
        <v>0.3051786963249638</v>
      </c>
      <c r="H8" s="16">
        <v>144988</v>
      </c>
      <c r="I8" s="17">
        <v>147723</v>
      </c>
      <c r="J8" s="17">
        <v>2857064</v>
      </c>
      <c r="K8" s="16">
        <v>3149775</v>
      </c>
      <c r="L8" s="16">
        <v>2379964</v>
      </c>
      <c r="M8" s="17">
        <v>197011</v>
      </c>
      <c r="N8" s="17">
        <v>2227352</v>
      </c>
      <c r="O8" s="16">
        <v>4804327</v>
      </c>
      <c r="P8" s="16">
        <v>3435115</v>
      </c>
      <c r="Q8" s="17">
        <v>2485168</v>
      </c>
      <c r="R8" s="17">
        <v>813833</v>
      </c>
      <c r="S8" s="19">
        <v>6734116</v>
      </c>
      <c r="T8" s="16">
        <v>0</v>
      </c>
      <c r="U8" s="17">
        <v>0</v>
      </c>
      <c r="V8" s="17">
        <v>0</v>
      </c>
      <c r="W8" s="19">
        <v>0</v>
      </c>
    </row>
    <row r="9" spans="1:23" ht="12.75" customHeight="1">
      <c r="A9" s="13" t="s">
        <v>27</v>
      </c>
      <c r="B9" s="14" t="s">
        <v>30</v>
      </c>
      <c r="C9" s="15" t="s">
        <v>31</v>
      </c>
      <c r="D9" s="16">
        <v>2514090</v>
      </c>
      <c r="E9" s="17">
        <v>2256110</v>
      </c>
      <c r="F9" s="17">
        <v>749101</v>
      </c>
      <c r="G9" s="18">
        <f aca="true" t="shared" si="1" ref="G9:G51">IF($E9=0,0,$F9/$E9)</f>
        <v>0.33203212609314264</v>
      </c>
      <c r="H9" s="16">
        <v>43174</v>
      </c>
      <c r="I9" s="17">
        <v>5554</v>
      </c>
      <c r="J9" s="17">
        <v>3562</v>
      </c>
      <c r="K9" s="16">
        <v>52290</v>
      </c>
      <c r="L9" s="16">
        <v>59115</v>
      </c>
      <c r="M9" s="17">
        <v>18616</v>
      </c>
      <c r="N9" s="17">
        <v>197363</v>
      </c>
      <c r="O9" s="16">
        <v>275094</v>
      </c>
      <c r="P9" s="16">
        <v>61352</v>
      </c>
      <c r="Q9" s="17">
        <v>297901</v>
      </c>
      <c r="R9" s="17">
        <v>62464</v>
      </c>
      <c r="S9" s="19">
        <v>421717</v>
      </c>
      <c r="T9" s="16">
        <v>0</v>
      </c>
      <c r="U9" s="17">
        <v>0</v>
      </c>
      <c r="V9" s="17">
        <v>0</v>
      </c>
      <c r="W9" s="19">
        <v>0</v>
      </c>
    </row>
    <row r="10" spans="1:23" ht="12.75" customHeight="1">
      <c r="A10" s="13" t="s">
        <v>27</v>
      </c>
      <c r="B10" s="14" t="s">
        <v>32</v>
      </c>
      <c r="C10" s="15" t="s">
        <v>33</v>
      </c>
      <c r="D10" s="16">
        <v>13840020</v>
      </c>
      <c r="E10" s="17">
        <v>14970020</v>
      </c>
      <c r="F10" s="17">
        <v>5895611</v>
      </c>
      <c r="G10" s="18">
        <f t="shared" si="1"/>
        <v>0.3938278639574296</v>
      </c>
      <c r="H10" s="16">
        <v>734158</v>
      </c>
      <c r="I10" s="17">
        <v>729516</v>
      </c>
      <c r="J10" s="17">
        <v>876285</v>
      </c>
      <c r="K10" s="16">
        <v>2339959</v>
      </c>
      <c r="L10" s="16">
        <v>497677</v>
      </c>
      <c r="M10" s="17">
        <v>558639</v>
      </c>
      <c r="N10" s="17">
        <v>345148</v>
      </c>
      <c r="O10" s="16">
        <v>1401464</v>
      </c>
      <c r="P10" s="16">
        <v>651406</v>
      </c>
      <c r="Q10" s="17">
        <v>568778</v>
      </c>
      <c r="R10" s="17">
        <v>934004</v>
      </c>
      <c r="S10" s="19">
        <v>2154188</v>
      </c>
      <c r="T10" s="16">
        <v>0</v>
      </c>
      <c r="U10" s="17">
        <v>0</v>
      </c>
      <c r="V10" s="17">
        <v>0</v>
      </c>
      <c r="W10" s="19">
        <v>0</v>
      </c>
    </row>
    <row r="11" spans="1:23" ht="12.75" customHeight="1">
      <c r="A11" s="13" t="s">
        <v>27</v>
      </c>
      <c r="B11" s="14" t="s">
        <v>34</v>
      </c>
      <c r="C11" s="15" t="s">
        <v>35</v>
      </c>
      <c r="D11" s="16">
        <v>26298370</v>
      </c>
      <c r="E11" s="17">
        <v>20756752</v>
      </c>
      <c r="F11" s="17">
        <v>13192915</v>
      </c>
      <c r="G11" s="18">
        <f t="shared" si="1"/>
        <v>0.6355963110220713</v>
      </c>
      <c r="H11" s="16">
        <v>615441</v>
      </c>
      <c r="I11" s="17">
        <v>921829</v>
      </c>
      <c r="J11" s="17">
        <v>1202294</v>
      </c>
      <c r="K11" s="16">
        <v>2739564</v>
      </c>
      <c r="L11" s="16">
        <v>2120593</v>
      </c>
      <c r="M11" s="17">
        <v>1516018</v>
      </c>
      <c r="N11" s="17">
        <v>2786582</v>
      </c>
      <c r="O11" s="16">
        <v>6423193</v>
      </c>
      <c r="P11" s="16">
        <v>928520</v>
      </c>
      <c r="Q11" s="17">
        <v>1644319</v>
      </c>
      <c r="R11" s="17">
        <v>1457319</v>
      </c>
      <c r="S11" s="19">
        <v>4030158</v>
      </c>
      <c r="T11" s="16">
        <v>0</v>
      </c>
      <c r="U11" s="17">
        <v>0</v>
      </c>
      <c r="V11" s="17">
        <v>0</v>
      </c>
      <c r="W11" s="19">
        <v>0</v>
      </c>
    </row>
    <row r="12" spans="1:23" ht="12.75" customHeight="1">
      <c r="A12" s="13" t="s">
        <v>27</v>
      </c>
      <c r="B12" s="14" t="s">
        <v>36</v>
      </c>
      <c r="C12" s="15" t="s">
        <v>37</v>
      </c>
      <c r="D12" s="16">
        <v>3030000</v>
      </c>
      <c r="E12" s="17">
        <v>6937051</v>
      </c>
      <c r="F12" s="17">
        <v>5533305</v>
      </c>
      <c r="G12" s="18">
        <f t="shared" si="1"/>
        <v>0.7976451376817036</v>
      </c>
      <c r="H12" s="16">
        <v>5285</v>
      </c>
      <c r="I12" s="17">
        <v>13895</v>
      </c>
      <c r="J12" s="17">
        <v>196171</v>
      </c>
      <c r="K12" s="16">
        <v>215351</v>
      </c>
      <c r="L12" s="16">
        <v>50600</v>
      </c>
      <c r="M12" s="17">
        <v>599257</v>
      </c>
      <c r="N12" s="17">
        <v>395675</v>
      </c>
      <c r="O12" s="16">
        <v>1045532</v>
      </c>
      <c r="P12" s="16">
        <v>70644</v>
      </c>
      <c r="Q12" s="17">
        <v>2901634</v>
      </c>
      <c r="R12" s="17">
        <v>1300144</v>
      </c>
      <c r="S12" s="19">
        <v>4272422</v>
      </c>
      <c r="T12" s="16">
        <v>0</v>
      </c>
      <c r="U12" s="17">
        <v>0</v>
      </c>
      <c r="V12" s="17">
        <v>0</v>
      </c>
      <c r="W12" s="19">
        <v>0</v>
      </c>
    </row>
    <row r="13" spans="1:23" ht="12.75" customHeight="1">
      <c r="A13" s="13" t="s">
        <v>27</v>
      </c>
      <c r="B13" s="14" t="s">
        <v>38</v>
      </c>
      <c r="C13" s="15" t="s">
        <v>39</v>
      </c>
      <c r="D13" s="16">
        <v>33257452</v>
      </c>
      <c r="E13" s="17">
        <v>65146164</v>
      </c>
      <c r="F13" s="17">
        <v>42344358</v>
      </c>
      <c r="G13" s="18">
        <f t="shared" si="1"/>
        <v>0.6499900439264543</v>
      </c>
      <c r="H13" s="16">
        <v>897203</v>
      </c>
      <c r="I13" s="17">
        <v>2600988</v>
      </c>
      <c r="J13" s="17">
        <v>4242040</v>
      </c>
      <c r="K13" s="16">
        <v>7740231</v>
      </c>
      <c r="L13" s="16">
        <v>3305834</v>
      </c>
      <c r="M13" s="17">
        <v>3187592</v>
      </c>
      <c r="N13" s="17">
        <v>4750642</v>
      </c>
      <c r="O13" s="16">
        <v>11244068</v>
      </c>
      <c r="P13" s="16">
        <v>7021534</v>
      </c>
      <c r="Q13" s="17">
        <v>4547820</v>
      </c>
      <c r="R13" s="17">
        <v>11790705</v>
      </c>
      <c r="S13" s="19">
        <v>23360059</v>
      </c>
      <c r="T13" s="16">
        <v>0</v>
      </c>
      <c r="U13" s="17">
        <v>0</v>
      </c>
      <c r="V13" s="17">
        <v>0</v>
      </c>
      <c r="W13" s="19">
        <v>0</v>
      </c>
    </row>
    <row r="14" spans="1:23" ht="12.75" customHeight="1">
      <c r="A14" s="13" t="s">
        <v>27</v>
      </c>
      <c r="B14" s="14" t="s">
        <v>40</v>
      </c>
      <c r="C14" s="15" t="s">
        <v>41</v>
      </c>
      <c r="D14" s="16">
        <v>5846578</v>
      </c>
      <c r="E14" s="17">
        <v>4437805</v>
      </c>
      <c r="F14" s="17">
        <v>1579900</v>
      </c>
      <c r="G14" s="18">
        <f t="shared" si="1"/>
        <v>0.3560093334429972</v>
      </c>
      <c r="H14" s="16">
        <v>25763</v>
      </c>
      <c r="I14" s="17">
        <v>156956</v>
      </c>
      <c r="J14" s="17">
        <v>344070</v>
      </c>
      <c r="K14" s="16">
        <v>526789</v>
      </c>
      <c r="L14" s="16">
        <v>135063</v>
      </c>
      <c r="M14" s="17">
        <v>203518</v>
      </c>
      <c r="N14" s="17">
        <v>257465</v>
      </c>
      <c r="O14" s="16">
        <v>596046</v>
      </c>
      <c r="P14" s="16">
        <v>54778</v>
      </c>
      <c r="Q14" s="17">
        <v>247653</v>
      </c>
      <c r="R14" s="17">
        <v>154634</v>
      </c>
      <c r="S14" s="19">
        <v>457065</v>
      </c>
      <c r="T14" s="16">
        <v>0</v>
      </c>
      <c r="U14" s="17">
        <v>0</v>
      </c>
      <c r="V14" s="17">
        <v>0</v>
      </c>
      <c r="W14" s="19">
        <v>0</v>
      </c>
    </row>
    <row r="15" spans="1:23" ht="12.75" customHeight="1">
      <c r="A15" s="13" t="s">
        <v>42</v>
      </c>
      <c r="B15" s="14" t="s">
        <v>43</v>
      </c>
      <c r="C15" s="15" t="s">
        <v>44</v>
      </c>
      <c r="D15" s="16">
        <v>500000</v>
      </c>
      <c r="E15" s="17">
        <v>1200000</v>
      </c>
      <c r="F15" s="17">
        <v>159392</v>
      </c>
      <c r="G15" s="18">
        <f t="shared" si="1"/>
        <v>0.13282666666666668</v>
      </c>
      <c r="H15" s="16">
        <v>0</v>
      </c>
      <c r="I15" s="17">
        <v>0</v>
      </c>
      <c r="J15" s="17">
        <v>8421</v>
      </c>
      <c r="K15" s="16">
        <v>8421</v>
      </c>
      <c r="L15" s="16">
        <v>62097</v>
      </c>
      <c r="M15" s="17">
        <v>23475</v>
      </c>
      <c r="N15" s="17">
        <v>16023</v>
      </c>
      <c r="O15" s="16">
        <v>101595</v>
      </c>
      <c r="P15" s="16">
        <v>11447</v>
      </c>
      <c r="Q15" s="17">
        <v>6063</v>
      </c>
      <c r="R15" s="17">
        <v>31866</v>
      </c>
      <c r="S15" s="19">
        <v>49376</v>
      </c>
      <c r="T15" s="16">
        <v>0</v>
      </c>
      <c r="U15" s="17">
        <v>0</v>
      </c>
      <c r="V15" s="17">
        <v>0</v>
      </c>
      <c r="W15" s="19">
        <v>0</v>
      </c>
    </row>
    <row r="16" spans="1:23" ht="12.75" customHeight="1">
      <c r="A16" s="20"/>
      <c r="B16" s="21" t="s">
        <v>45</v>
      </c>
      <c r="C16" s="22"/>
      <c r="D16" s="23">
        <f>SUM(D8:D15)</f>
        <v>113540063</v>
      </c>
      <c r="E16" s="24">
        <f>SUM(E8:E15)</f>
        <v>163833795</v>
      </c>
      <c r="F16" s="24">
        <f>SUM(F8:F15)</f>
        <v>84142800</v>
      </c>
      <c r="G16" s="25">
        <f t="shared" si="1"/>
        <v>0.5135863452348156</v>
      </c>
      <c r="H16" s="23">
        <f aca="true" t="shared" si="2" ref="H16:W16">SUM(H8:H15)</f>
        <v>2466012</v>
      </c>
      <c r="I16" s="24">
        <f t="shared" si="2"/>
        <v>4576461</v>
      </c>
      <c r="J16" s="24">
        <f t="shared" si="2"/>
        <v>9729907</v>
      </c>
      <c r="K16" s="23">
        <f t="shared" si="2"/>
        <v>16772380</v>
      </c>
      <c r="L16" s="23">
        <f t="shared" si="2"/>
        <v>8610943</v>
      </c>
      <c r="M16" s="24">
        <f t="shared" si="2"/>
        <v>6304126</v>
      </c>
      <c r="N16" s="24">
        <f t="shared" si="2"/>
        <v>10976250</v>
      </c>
      <c r="O16" s="23">
        <f t="shared" si="2"/>
        <v>25891319</v>
      </c>
      <c r="P16" s="23">
        <f t="shared" si="2"/>
        <v>12234796</v>
      </c>
      <c r="Q16" s="24">
        <f t="shared" si="2"/>
        <v>12699336</v>
      </c>
      <c r="R16" s="24">
        <f t="shared" si="2"/>
        <v>16544969</v>
      </c>
      <c r="S16" s="26">
        <f t="shared" si="2"/>
        <v>41479101</v>
      </c>
      <c r="T16" s="23">
        <f t="shared" si="2"/>
        <v>0</v>
      </c>
      <c r="U16" s="24">
        <f t="shared" si="2"/>
        <v>0</v>
      </c>
      <c r="V16" s="24">
        <f t="shared" si="2"/>
        <v>0</v>
      </c>
      <c r="W16" s="26">
        <f t="shared" si="2"/>
        <v>0</v>
      </c>
    </row>
    <row r="17" spans="1:23" ht="12.75" customHeight="1">
      <c r="A17" s="13" t="s">
        <v>27</v>
      </c>
      <c r="B17" s="14" t="s">
        <v>46</v>
      </c>
      <c r="C17" s="15" t="s">
        <v>47</v>
      </c>
      <c r="D17" s="16">
        <v>7625000</v>
      </c>
      <c r="E17" s="17">
        <v>6801594</v>
      </c>
      <c r="F17" s="17">
        <v>3468648</v>
      </c>
      <c r="G17" s="18">
        <f t="shared" si="1"/>
        <v>0.5099757498021787</v>
      </c>
      <c r="H17" s="16">
        <v>0</v>
      </c>
      <c r="I17" s="17">
        <v>0</v>
      </c>
      <c r="J17" s="17">
        <v>0</v>
      </c>
      <c r="K17" s="16">
        <v>0</v>
      </c>
      <c r="L17" s="16">
        <v>122723</v>
      </c>
      <c r="M17" s="17">
        <v>130468</v>
      </c>
      <c r="N17" s="17">
        <v>197581</v>
      </c>
      <c r="O17" s="16">
        <v>450772</v>
      </c>
      <c r="P17" s="16">
        <v>154533</v>
      </c>
      <c r="Q17" s="17">
        <v>565664</v>
      </c>
      <c r="R17" s="17">
        <v>2297679</v>
      </c>
      <c r="S17" s="19">
        <v>3017876</v>
      </c>
      <c r="T17" s="16">
        <v>0</v>
      </c>
      <c r="U17" s="17">
        <v>0</v>
      </c>
      <c r="V17" s="17">
        <v>0</v>
      </c>
      <c r="W17" s="19">
        <v>0</v>
      </c>
    </row>
    <row r="18" spans="1:23" ht="12.75" customHeight="1">
      <c r="A18" s="13" t="s">
        <v>27</v>
      </c>
      <c r="B18" s="14" t="s">
        <v>48</v>
      </c>
      <c r="C18" s="15" t="s">
        <v>49</v>
      </c>
      <c r="D18" s="16">
        <v>1</v>
      </c>
      <c r="E18" s="17">
        <v>1</v>
      </c>
      <c r="F18" s="17">
        <v>0</v>
      </c>
      <c r="G18" s="18">
        <f t="shared" si="1"/>
        <v>0</v>
      </c>
      <c r="H18" s="16">
        <v>0</v>
      </c>
      <c r="I18" s="17">
        <v>0</v>
      </c>
      <c r="J18" s="17">
        <v>0</v>
      </c>
      <c r="K18" s="16">
        <v>0</v>
      </c>
      <c r="L18" s="16">
        <v>0</v>
      </c>
      <c r="M18" s="17">
        <v>0</v>
      </c>
      <c r="N18" s="17">
        <v>0</v>
      </c>
      <c r="O18" s="16">
        <v>0</v>
      </c>
      <c r="P18" s="16">
        <v>0</v>
      </c>
      <c r="Q18" s="17">
        <v>0</v>
      </c>
      <c r="R18" s="17">
        <v>0</v>
      </c>
      <c r="S18" s="19">
        <v>0</v>
      </c>
      <c r="T18" s="16">
        <v>0</v>
      </c>
      <c r="U18" s="17">
        <v>0</v>
      </c>
      <c r="V18" s="17">
        <v>0</v>
      </c>
      <c r="W18" s="19">
        <v>0</v>
      </c>
    </row>
    <row r="19" spans="1:23" ht="12.75" customHeight="1">
      <c r="A19" s="13" t="s">
        <v>27</v>
      </c>
      <c r="B19" s="14" t="s">
        <v>50</v>
      </c>
      <c r="C19" s="15" t="s">
        <v>51</v>
      </c>
      <c r="D19" s="16">
        <v>1095652</v>
      </c>
      <c r="E19" s="17">
        <v>1898841</v>
      </c>
      <c r="F19" s="17">
        <v>287344</v>
      </c>
      <c r="G19" s="18">
        <f t="shared" si="1"/>
        <v>0.15132599306629677</v>
      </c>
      <c r="H19" s="16">
        <v>0</v>
      </c>
      <c r="I19" s="17">
        <v>0</v>
      </c>
      <c r="J19" s="17">
        <v>810</v>
      </c>
      <c r="K19" s="16">
        <v>810</v>
      </c>
      <c r="L19" s="16">
        <v>445</v>
      </c>
      <c r="M19" s="17">
        <v>29194</v>
      </c>
      <c r="N19" s="17">
        <v>28145</v>
      </c>
      <c r="O19" s="16">
        <v>57784</v>
      </c>
      <c r="P19" s="16">
        <v>0</v>
      </c>
      <c r="Q19" s="17">
        <v>28145</v>
      </c>
      <c r="R19" s="17">
        <v>200605</v>
      </c>
      <c r="S19" s="19">
        <v>228750</v>
      </c>
      <c r="T19" s="16">
        <v>0</v>
      </c>
      <c r="U19" s="17">
        <v>0</v>
      </c>
      <c r="V19" s="17">
        <v>0</v>
      </c>
      <c r="W19" s="19">
        <v>0</v>
      </c>
    </row>
    <row r="20" spans="1:23" ht="12.75" customHeight="1">
      <c r="A20" s="13" t="s">
        <v>27</v>
      </c>
      <c r="B20" s="14" t="s">
        <v>52</v>
      </c>
      <c r="C20" s="15" t="s">
        <v>53</v>
      </c>
      <c r="D20" s="16">
        <v>3790000</v>
      </c>
      <c r="E20" s="17">
        <v>4865022</v>
      </c>
      <c r="F20" s="17">
        <v>1242994</v>
      </c>
      <c r="G20" s="18">
        <f t="shared" si="1"/>
        <v>0.25549606969917094</v>
      </c>
      <c r="H20" s="16">
        <v>273858</v>
      </c>
      <c r="I20" s="17">
        <v>119118</v>
      </c>
      <c r="J20" s="17">
        <v>100665</v>
      </c>
      <c r="K20" s="16">
        <v>493641</v>
      </c>
      <c r="L20" s="16">
        <v>25999</v>
      </c>
      <c r="M20" s="17">
        <v>17703</v>
      </c>
      <c r="N20" s="17">
        <v>43754</v>
      </c>
      <c r="O20" s="16">
        <v>87456</v>
      </c>
      <c r="P20" s="16">
        <v>381902</v>
      </c>
      <c r="Q20" s="17">
        <v>80801</v>
      </c>
      <c r="R20" s="17">
        <v>199194</v>
      </c>
      <c r="S20" s="19">
        <v>661897</v>
      </c>
      <c r="T20" s="16">
        <v>0</v>
      </c>
      <c r="U20" s="17">
        <v>0</v>
      </c>
      <c r="V20" s="17">
        <v>0</v>
      </c>
      <c r="W20" s="19">
        <v>0</v>
      </c>
    </row>
    <row r="21" spans="1:23" ht="12.75" customHeight="1">
      <c r="A21" s="13" t="s">
        <v>27</v>
      </c>
      <c r="B21" s="14" t="s">
        <v>54</v>
      </c>
      <c r="C21" s="15" t="s">
        <v>55</v>
      </c>
      <c r="D21" s="16">
        <v>2664905</v>
      </c>
      <c r="E21" s="17">
        <v>2499505</v>
      </c>
      <c r="F21" s="17">
        <v>1841916</v>
      </c>
      <c r="G21" s="18">
        <f t="shared" si="1"/>
        <v>0.7369123086371101</v>
      </c>
      <c r="H21" s="16">
        <v>16843</v>
      </c>
      <c r="I21" s="17">
        <v>146219</v>
      </c>
      <c r="J21" s="17">
        <v>177630</v>
      </c>
      <c r="K21" s="16">
        <v>340692</v>
      </c>
      <c r="L21" s="16">
        <v>108225</v>
      </c>
      <c r="M21" s="17">
        <v>345428</v>
      </c>
      <c r="N21" s="17">
        <v>257900</v>
      </c>
      <c r="O21" s="16">
        <v>711553</v>
      </c>
      <c r="P21" s="16">
        <v>126213</v>
      </c>
      <c r="Q21" s="17">
        <v>36835</v>
      </c>
      <c r="R21" s="17">
        <v>626623</v>
      </c>
      <c r="S21" s="19">
        <v>789671</v>
      </c>
      <c r="T21" s="16">
        <v>0</v>
      </c>
      <c r="U21" s="17">
        <v>0</v>
      </c>
      <c r="V21" s="17">
        <v>0</v>
      </c>
      <c r="W21" s="19">
        <v>0</v>
      </c>
    </row>
    <row r="22" spans="1:23" ht="12.75" customHeight="1">
      <c r="A22" s="13" t="s">
        <v>27</v>
      </c>
      <c r="B22" s="14" t="s">
        <v>56</v>
      </c>
      <c r="C22" s="15" t="s">
        <v>57</v>
      </c>
      <c r="D22" s="16">
        <v>8427000</v>
      </c>
      <c r="E22" s="17">
        <v>8427000</v>
      </c>
      <c r="F22" s="17">
        <v>7502878</v>
      </c>
      <c r="G22" s="18">
        <f t="shared" si="1"/>
        <v>0.8903379613148215</v>
      </c>
      <c r="H22" s="16">
        <v>0</v>
      </c>
      <c r="I22" s="17">
        <v>0</v>
      </c>
      <c r="J22" s="17">
        <v>0</v>
      </c>
      <c r="K22" s="16">
        <v>0</v>
      </c>
      <c r="L22" s="16">
        <v>1903978</v>
      </c>
      <c r="M22" s="17">
        <v>1903978</v>
      </c>
      <c r="N22" s="17">
        <v>2462812</v>
      </c>
      <c r="O22" s="16">
        <v>6270768</v>
      </c>
      <c r="P22" s="16">
        <v>1232110</v>
      </c>
      <c r="Q22" s="17">
        <v>0</v>
      </c>
      <c r="R22" s="17">
        <v>0</v>
      </c>
      <c r="S22" s="19">
        <v>1232110</v>
      </c>
      <c r="T22" s="16">
        <v>0</v>
      </c>
      <c r="U22" s="17">
        <v>0</v>
      </c>
      <c r="V22" s="17">
        <v>0</v>
      </c>
      <c r="W22" s="19">
        <v>0</v>
      </c>
    </row>
    <row r="23" spans="1:23" ht="12.75" customHeight="1">
      <c r="A23" s="13" t="s">
        <v>42</v>
      </c>
      <c r="B23" s="14" t="s">
        <v>58</v>
      </c>
      <c r="C23" s="15" t="s">
        <v>59</v>
      </c>
      <c r="D23" s="16">
        <v>19914528</v>
      </c>
      <c r="E23" s="17">
        <v>30224580</v>
      </c>
      <c r="F23" s="17">
        <v>12459281</v>
      </c>
      <c r="G23" s="18">
        <f t="shared" si="1"/>
        <v>0.41222346183139685</v>
      </c>
      <c r="H23" s="16">
        <v>0</v>
      </c>
      <c r="I23" s="17">
        <v>1046722</v>
      </c>
      <c r="J23" s="17">
        <v>982598</v>
      </c>
      <c r="K23" s="16">
        <v>2029320</v>
      </c>
      <c r="L23" s="16">
        <v>1124857</v>
      </c>
      <c r="M23" s="17">
        <v>198137</v>
      </c>
      <c r="N23" s="17">
        <v>3708788</v>
      </c>
      <c r="O23" s="16">
        <v>5031782</v>
      </c>
      <c r="P23" s="16">
        <v>2410984</v>
      </c>
      <c r="Q23" s="17">
        <v>633855</v>
      </c>
      <c r="R23" s="17">
        <v>2353340</v>
      </c>
      <c r="S23" s="19">
        <v>5398179</v>
      </c>
      <c r="T23" s="16">
        <v>0</v>
      </c>
      <c r="U23" s="17">
        <v>0</v>
      </c>
      <c r="V23" s="17">
        <v>0</v>
      </c>
      <c r="W23" s="19">
        <v>0</v>
      </c>
    </row>
    <row r="24" spans="1:23" ht="12.75" customHeight="1">
      <c r="A24" s="20"/>
      <c r="B24" s="21" t="s">
        <v>60</v>
      </c>
      <c r="C24" s="22"/>
      <c r="D24" s="23">
        <f>SUM(D17:D23)</f>
        <v>43517086</v>
      </c>
      <c r="E24" s="24">
        <f>SUM(E17:E23)</f>
        <v>54716543</v>
      </c>
      <c r="F24" s="24">
        <f>SUM(F17:F23)</f>
        <v>26803061</v>
      </c>
      <c r="G24" s="25">
        <f t="shared" si="1"/>
        <v>0.489852968233026</v>
      </c>
      <c r="H24" s="23">
        <f aca="true" t="shared" si="3" ref="H24:W24">SUM(H17:H23)</f>
        <v>290701</v>
      </c>
      <c r="I24" s="24">
        <f t="shared" si="3"/>
        <v>1312059</v>
      </c>
      <c r="J24" s="24">
        <f t="shared" si="3"/>
        <v>1261703</v>
      </c>
      <c r="K24" s="23">
        <f t="shared" si="3"/>
        <v>2864463</v>
      </c>
      <c r="L24" s="23">
        <f t="shared" si="3"/>
        <v>3286227</v>
      </c>
      <c r="M24" s="24">
        <f t="shared" si="3"/>
        <v>2624908</v>
      </c>
      <c r="N24" s="24">
        <f t="shared" si="3"/>
        <v>6698980</v>
      </c>
      <c r="O24" s="23">
        <f t="shared" si="3"/>
        <v>12610115</v>
      </c>
      <c r="P24" s="23">
        <f t="shared" si="3"/>
        <v>4305742</v>
      </c>
      <c r="Q24" s="24">
        <f t="shared" si="3"/>
        <v>1345300</v>
      </c>
      <c r="R24" s="24">
        <f t="shared" si="3"/>
        <v>5677441</v>
      </c>
      <c r="S24" s="26">
        <f t="shared" si="3"/>
        <v>11328483</v>
      </c>
      <c r="T24" s="23">
        <f t="shared" si="3"/>
        <v>0</v>
      </c>
      <c r="U24" s="24">
        <f t="shared" si="3"/>
        <v>0</v>
      </c>
      <c r="V24" s="24">
        <f t="shared" si="3"/>
        <v>0</v>
      </c>
      <c r="W24" s="26">
        <f t="shared" si="3"/>
        <v>0</v>
      </c>
    </row>
    <row r="25" spans="1:23" ht="12.75" customHeight="1">
      <c r="A25" s="13" t="s">
        <v>27</v>
      </c>
      <c r="B25" s="14" t="s">
        <v>61</v>
      </c>
      <c r="C25" s="15" t="s">
        <v>62</v>
      </c>
      <c r="D25" s="16">
        <v>17664691</v>
      </c>
      <c r="E25" s="17">
        <v>0</v>
      </c>
      <c r="F25" s="17">
        <v>1909423</v>
      </c>
      <c r="G25" s="18">
        <f t="shared" si="1"/>
        <v>0</v>
      </c>
      <c r="H25" s="16">
        <v>0</v>
      </c>
      <c r="I25" s="17">
        <v>0</v>
      </c>
      <c r="J25" s="17">
        <v>-407</v>
      </c>
      <c r="K25" s="16">
        <v>-407</v>
      </c>
      <c r="L25" s="16">
        <v>96413</v>
      </c>
      <c r="M25" s="17">
        <v>-27707</v>
      </c>
      <c r="N25" s="17">
        <v>0</v>
      </c>
      <c r="O25" s="16">
        <v>68706</v>
      </c>
      <c r="P25" s="16">
        <v>122411</v>
      </c>
      <c r="Q25" s="17">
        <v>0</v>
      </c>
      <c r="R25" s="17">
        <v>1718713</v>
      </c>
      <c r="S25" s="19">
        <v>1841124</v>
      </c>
      <c r="T25" s="16">
        <v>0</v>
      </c>
      <c r="U25" s="17">
        <v>0</v>
      </c>
      <c r="V25" s="17">
        <v>0</v>
      </c>
      <c r="W25" s="19">
        <v>0</v>
      </c>
    </row>
    <row r="26" spans="1:23" ht="12.75" customHeight="1">
      <c r="A26" s="13" t="s">
        <v>27</v>
      </c>
      <c r="B26" s="14" t="s">
        <v>63</v>
      </c>
      <c r="C26" s="15" t="s">
        <v>64</v>
      </c>
      <c r="D26" s="16">
        <v>4120000</v>
      </c>
      <c r="E26" s="17">
        <v>7360502</v>
      </c>
      <c r="F26" s="17">
        <v>4010537</v>
      </c>
      <c r="G26" s="18">
        <f t="shared" si="1"/>
        <v>0.544872754602879</v>
      </c>
      <c r="H26" s="16">
        <v>37936</v>
      </c>
      <c r="I26" s="17">
        <v>580986</v>
      </c>
      <c r="J26" s="17">
        <v>639181</v>
      </c>
      <c r="K26" s="16">
        <v>1258103</v>
      </c>
      <c r="L26" s="16">
        <v>607141</v>
      </c>
      <c r="M26" s="17">
        <v>262408</v>
      </c>
      <c r="N26" s="17">
        <v>254077</v>
      </c>
      <c r="O26" s="16">
        <v>1123626</v>
      </c>
      <c r="P26" s="16">
        <v>734829</v>
      </c>
      <c r="Q26" s="17">
        <v>252163</v>
      </c>
      <c r="R26" s="17">
        <v>641816</v>
      </c>
      <c r="S26" s="19">
        <v>1628808</v>
      </c>
      <c r="T26" s="16">
        <v>0</v>
      </c>
      <c r="U26" s="17">
        <v>0</v>
      </c>
      <c r="V26" s="17">
        <v>0</v>
      </c>
      <c r="W26" s="19">
        <v>0</v>
      </c>
    </row>
    <row r="27" spans="1:23" ht="12.75" customHeight="1">
      <c r="A27" s="13" t="s">
        <v>27</v>
      </c>
      <c r="B27" s="14" t="s">
        <v>65</v>
      </c>
      <c r="C27" s="15" t="s">
        <v>66</v>
      </c>
      <c r="D27" s="16">
        <v>3420000</v>
      </c>
      <c r="E27" s="17">
        <v>4917664</v>
      </c>
      <c r="F27" s="17">
        <v>1880705</v>
      </c>
      <c r="G27" s="18">
        <f t="shared" si="1"/>
        <v>0.3824386944695693</v>
      </c>
      <c r="H27" s="16">
        <v>29580</v>
      </c>
      <c r="I27" s="17">
        <v>423694</v>
      </c>
      <c r="J27" s="17">
        <v>121078</v>
      </c>
      <c r="K27" s="16">
        <v>574352</v>
      </c>
      <c r="L27" s="16">
        <v>-135633</v>
      </c>
      <c r="M27" s="17">
        <v>449155</v>
      </c>
      <c r="N27" s="17">
        <v>258374</v>
      </c>
      <c r="O27" s="16">
        <v>571896</v>
      </c>
      <c r="P27" s="16">
        <v>222639</v>
      </c>
      <c r="Q27" s="17">
        <v>195617</v>
      </c>
      <c r="R27" s="17">
        <v>316201</v>
      </c>
      <c r="S27" s="19">
        <v>734457</v>
      </c>
      <c r="T27" s="16">
        <v>0</v>
      </c>
      <c r="U27" s="17">
        <v>0</v>
      </c>
      <c r="V27" s="17">
        <v>0</v>
      </c>
      <c r="W27" s="19">
        <v>0</v>
      </c>
    </row>
    <row r="28" spans="1:23" ht="12.75" customHeight="1">
      <c r="A28" s="13" t="s">
        <v>27</v>
      </c>
      <c r="B28" s="14" t="s">
        <v>67</v>
      </c>
      <c r="C28" s="15" t="s">
        <v>68</v>
      </c>
      <c r="D28" s="16">
        <v>5050000</v>
      </c>
      <c r="E28" s="17">
        <v>5110000</v>
      </c>
      <c r="F28" s="17">
        <v>2504439</v>
      </c>
      <c r="G28" s="18">
        <f t="shared" si="1"/>
        <v>0.4901054794520548</v>
      </c>
      <c r="H28" s="16">
        <v>48321</v>
      </c>
      <c r="I28" s="17">
        <v>383887</v>
      </c>
      <c r="J28" s="17">
        <v>505588</v>
      </c>
      <c r="K28" s="16">
        <v>937796</v>
      </c>
      <c r="L28" s="16">
        <v>109867</v>
      </c>
      <c r="M28" s="17">
        <v>415414</v>
      </c>
      <c r="N28" s="17">
        <v>307993</v>
      </c>
      <c r="O28" s="16">
        <v>833274</v>
      </c>
      <c r="P28" s="16">
        <v>153397</v>
      </c>
      <c r="Q28" s="17">
        <v>11610</v>
      </c>
      <c r="R28" s="17">
        <v>568362</v>
      </c>
      <c r="S28" s="19">
        <v>733369</v>
      </c>
      <c r="T28" s="16">
        <v>0</v>
      </c>
      <c r="U28" s="17">
        <v>0</v>
      </c>
      <c r="V28" s="17">
        <v>0</v>
      </c>
      <c r="W28" s="19">
        <v>0</v>
      </c>
    </row>
    <row r="29" spans="1:23" ht="12.75" customHeight="1">
      <c r="A29" s="13" t="s">
        <v>27</v>
      </c>
      <c r="B29" s="14" t="s">
        <v>69</v>
      </c>
      <c r="C29" s="15" t="s">
        <v>70</v>
      </c>
      <c r="D29" s="16">
        <v>4787777</v>
      </c>
      <c r="E29" s="17">
        <v>4453006</v>
      </c>
      <c r="F29" s="17">
        <v>606538</v>
      </c>
      <c r="G29" s="18">
        <f t="shared" si="1"/>
        <v>0.13620866443925744</v>
      </c>
      <c r="H29" s="16">
        <v>0</v>
      </c>
      <c r="I29" s="17">
        <v>48129</v>
      </c>
      <c r="J29" s="17">
        <v>0</v>
      </c>
      <c r="K29" s="16">
        <v>48129</v>
      </c>
      <c r="L29" s="16">
        <v>32163</v>
      </c>
      <c r="M29" s="17">
        <v>54433</v>
      </c>
      <c r="N29" s="17">
        <v>113243</v>
      </c>
      <c r="O29" s="16">
        <v>199839</v>
      </c>
      <c r="P29" s="16">
        <v>21052</v>
      </c>
      <c r="Q29" s="17">
        <v>179861</v>
      </c>
      <c r="R29" s="17">
        <v>157657</v>
      </c>
      <c r="S29" s="19">
        <v>358570</v>
      </c>
      <c r="T29" s="16">
        <v>0</v>
      </c>
      <c r="U29" s="17">
        <v>0</v>
      </c>
      <c r="V29" s="17">
        <v>0</v>
      </c>
      <c r="W29" s="19">
        <v>0</v>
      </c>
    </row>
    <row r="30" spans="1:23" ht="12.75" customHeight="1">
      <c r="A30" s="13" t="s">
        <v>27</v>
      </c>
      <c r="B30" s="14" t="s">
        <v>71</v>
      </c>
      <c r="C30" s="15" t="s">
        <v>72</v>
      </c>
      <c r="D30" s="16">
        <v>6931000</v>
      </c>
      <c r="E30" s="17">
        <v>14180000</v>
      </c>
      <c r="F30" s="17">
        <v>13802172</v>
      </c>
      <c r="G30" s="18">
        <f t="shared" si="1"/>
        <v>0.9733548660084627</v>
      </c>
      <c r="H30" s="16">
        <v>2910598</v>
      </c>
      <c r="I30" s="17">
        <v>-2903398</v>
      </c>
      <c r="J30" s="17">
        <v>1027163</v>
      </c>
      <c r="K30" s="16">
        <v>1034363</v>
      </c>
      <c r="L30" s="16">
        <v>760455</v>
      </c>
      <c r="M30" s="17">
        <v>234171</v>
      </c>
      <c r="N30" s="17">
        <v>3344278</v>
      </c>
      <c r="O30" s="16">
        <v>4338904</v>
      </c>
      <c r="P30" s="16">
        <v>2674358</v>
      </c>
      <c r="Q30" s="17">
        <v>3822127</v>
      </c>
      <c r="R30" s="17">
        <v>1932420</v>
      </c>
      <c r="S30" s="19">
        <v>8428905</v>
      </c>
      <c r="T30" s="16">
        <v>0</v>
      </c>
      <c r="U30" s="17">
        <v>0</v>
      </c>
      <c r="V30" s="17">
        <v>0</v>
      </c>
      <c r="W30" s="19">
        <v>0</v>
      </c>
    </row>
    <row r="31" spans="1:23" ht="12.75" customHeight="1">
      <c r="A31" s="13" t="s">
        <v>42</v>
      </c>
      <c r="B31" s="14" t="s">
        <v>73</v>
      </c>
      <c r="C31" s="15" t="s">
        <v>74</v>
      </c>
      <c r="D31" s="16">
        <v>85560580</v>
      </c>
      <c r="E31" s="17">
        <v>48211427</v>
      </c>
      <c r="F31" s="17">
        <v>34013295</v>
      </c>
      <c r="G31" s="18">
        <f t="shared" si="1"/>
        <v>0.7055027638986915</v>
      </c>
      <c r="H31" s="16">
        <v>436102</v>
      </c>
      <c r="I31" s="17">
        <v>2332235</v>
      </c>
      <c r="J31" s="17">
        <v>421526</v>
      </c>
      <c r="K31" s="16">
        <v>3189863</v>
      </c>
      <c r="L31" s="16">
        <v>6583383</v>
      </c>
      <c r="M31" s="17">
        <v>3615085</v>
      </c>
      <c r="N31" s="17">
        <v>5452278</v>
      </c>
      <c r="O31" s="16">
        <v>15650746</v>
      </c>
      <c r="P31" s="16">
        <v>4982704</v>
      </c>
      <c r="Q31" s="17">
        <v>4712195</v>
      </c>
      <c r="R31" s="17">
        <v>5477787</v>
      </c>
      <c r="S31" s="19">
        <v>15172686</v>
      </c>
      <c r="T31" s="16">
        <v>0</v>
      </c>
      <c r="U31" s="17">
        <v>0</v>
      </c>
      <c r="V31" s="17">
        <v>0</v>
      </c>
      <c r="W31" s="19">
        <v>0</v>
      </c>
    </row>
    <row r="32" spans="1:23" ht="12.75" customHeight="1">
      <c r="A32" s="20"/>
      <c r="B32" s="21" t="s">
        <v>75</v>
      </c>
      <c r="C32" s="22"/>
      <c r="D32" s="23">
        <f>SUM(D25:D31)</f>
        <v>127534048</v>
      </c>
      <c r="E32" s="24">
        <f>SUM(E25:E31)</f>
        <v>84232599</v>
      </c>
      <c r="F32" s="24">
        <f>SUM(F25:F31)</f>
        <v>58727109</v>
      </c>
      <c r="G32" s="25">
        <f t="shared" si="1"/>
        <v>0.6972016736655603</v>
      </c>
      <c r="H32" s="23">
        <f aca="true" t="shared" si="4" ref="H32:W32">SUM(H25:H31)</f>
        <v>3462537</v>
      </c>
      <c r="I32" s="24">
        <f t="shared" si="4"/>
        <v>865533</v>
      </c>
      <c r="J32" s="24">
        <f t="shared" si="4"/>
        <v>2714129</v>
      </c>
      <c r="K32" s="23">
        <f t="shared" si="4"/>
        <v>7042199</v>
      </c>
      <c r="L32" s="23">
        <f t="shared" si="4"/>
        <v>8053789</v>
      </c>
      <c r="M32" s="24">
        <f t="shared" si="4"/>
        <v>5002959</v>
      </c>
      <c r="N32" s="24">
        <f t="shared" si="4"/>
        <v>9730243</v>
      </c>
      <c r="O32" s="23">
        <f t="shared" si="4"/>
        <v>22786991</v>
      </c>
      <c r="P32" s="23">
        <f t="shared" si="4"/>
        <v>8911390</v>
      </c>
      <c r="Q32" s="24">
        <f t="shared" si="4"/>
        <v>9173573</v>
      </c>
      <c r="R32" s="24">
        <f t="shared" si="4"/>
        <v>10812956</v>
      </c>
      <c r="S32" s="26">
        <f t="shared" si="4"/>
        <v>28897919</v>
      </c>
      <c r="T32" s="23">
        <f t="shared" si="4"/>
        <v>0</v>
      </c>
      <c r="U32" s="24">
        <f t="shared" si="4"/>
        <v>0</v>
      </c>
      <c r="V32" s="24">
        <f t="shared" si="4"/>
        <v>0</v>
      </c>
      <c r="W32" s="26">
        <f t="shared" si="4"/>
        <v>0</v>
      </c>
    </row>
    <row r="33" spans="1:23" ht="12.75" customHeight="1">
      <c r="A33" s="13" t="s">
        <v>27</v>
      </c>
      <c r="B33" s="14" t="s">
        <v>76</v>
      </c>
      <c r="C33" s="15" t="s">
        <v>77</v>
      </c>
      <c r="D33" s="16">
        <v>15771220</v>
      </c>
      <c r="E33" s="17">
        <v>10335792</v>
      </c>
      <c r="F33" s="17">
        <v>3125372</v>
      </c>
      <c r="G33" s="18">
        <f t="shared" si="1"/>
        <v>0.30238340709642764</v>
      </c>
      <c r="H33" s="16">
        <v>29205</v>
      </c>
      <c r="I33" s="17">
        <v>431785</v>
      </c>
      <c r="J33" s="17">
        <v>280366</v>
      </c>
      <c r="K33" s="16">
        <v>741356</v>
      </c>
      <c r="L33" s="16">
        <v>541040</v>
      </c>
      <c r="M33" s="17">
        <v>797755</v>
      </c>
      <c r="N33" s="17">
        <v>455285</v>
      </c>
      <c r="O33" s="16">
        <v>1794080</v>
      </c>
      <c r="P33" s="16">
        <v>117815</v>
      </c>
      <c r="Q33" s="17">
        <v>130415</v>
      </c>
      <c r="R33" s="17">
        <v>341706</v>
      </c>
      <c r="S33" s="19">
        <v>589936</v>
      </c>
      <c r="T33" s="16">
        <v>0</v>
      </c>
      <c r="U33" s="17">
        <v>0</v>
      </c>
      <c r="V33" s="17">
        <v>0</v>
      </c>
      <c r="W33" s="19">
        <v>0</v>
      </c>
    </row>
    <row r="34" spans="1:23" ht="12.75" customHeight="1">
      <c r="A34" s="13" t="s">
        <v>27</v>
      </c>
      <c r="B34" s="14" t="s">
        <v>78</v>
      </c>
      <c r="C34" s="15" t="s">
        <v>79</v>
      </c>
      <c r="D34" s="16">
        <v>13164997</v>
      </c>
      <c r="E34" s="17">
        <v>12924197</v>
      </c>
      <c r="F34" s="17">
        <v>6430410</v>
      </c>
      <c r="G34" s="18">
        <f t="shared" si="1"/>
        <v>0.49754812620079997</v>
      </c>
      <c r="H34" s="16">
        <v>0</v>
      </c>
      <c r="I34" s="17">
        <v>445749</v>
      </c>
      <c r="J34" s="17">
        <v>1129738</v>
      </c>
      <c r="K34" s="16">
        <v>1575487</v>
      </c>
      <c r="L34" s="16">
        <v>1012619</v>
      </c>
      <c r="M34" s="17">
        <v>977027</v>
      </c>
      <c r="N34" s="17">
        <v>778681</v>
      </c>
      <c r="O34" s="16">
        <v>2768327</v>
      </c>
      <c r="P34" s="16">
        <v>378616</v>
      </c>
      <c r="Q34" s="17">
        <v>658211</v>
      </c>
      <c r="R34" s="17">
        <v>1049769</v>
      </c>
      <c r="S34" s="19">
        <v>2086596</v>
      </c>
      <c r="T34" s="16">
        <v>0</v>
      </c>
      <c r="U34" s="17">
        <v>0</v>
      </c>
      <c r="V34" s="17">
        <v>0</v>
      </c>
      <c r="W34" s="19">
        <v>0</v>
      </c>
    </row>
    <row r="35" spans="1:23" ht="12.75" customHeight="1">
      <c r="A35" s="13" t="s">
        <v>27</v>
      </c>
      <c r="B35" s="14" t="s">
        <v>80</v>
      </c>
      <c r="C35" s="15" t="s">
        <v>81</v>
      </c>
      <c r="D35" s="16">
        <v>0</v>
      </c>
      <c r="E35" s="17">
        <v>1073406</v>
      </c>
      <c r="F35" s="17">
        <v>72958</v>
      </c>
      <c r="G35" s="18">
        <f t="shared" si="1"/>
        <v>0.06796869031848154</v>
      </c>
      <c r="H35" s="16">
        <v>0</v>
      </c>
      <c r="I35" s="17">
        <v>0</v>
      </c>
      <c r="J35" s="17">
        <v>0</v>
      </c>
      <c r="K35" s="16">
        <v>0</v>
      </c>
      <c r="L35" s="16">
        <v>0</v>
      </c>
      <c r="M35" s="17">
        <v>0</v>
      </c>
      <c r="N35" s="17">
        <v>0</v>
      </c>
      <c r="O35" s="16">
        <v>0</v>
      </c>
      <c r="P35" s="16">
        <v>62908</v>
      </c>
      <c r="Q35" s="17">
        <v>10050</v>
      </c>
      <c r="R35" s="17">
        <v>0</v>
      </c>
      <c r="S35" s="19">
        <v>72958</v>
      </c>
      <c r="T35" s="16">
        <v>0</v>
      </c>
      <c r="U35" s="17">
        <v>0</v>
      </c>
      <c r="V35" s="17">
        <v>0</v>
      </c>
      <c r="W35" s="19">
        <v>0</v>
      </c>
    </row>
    <row r="36" spans="1:23" ht="12.75" customHeight="1">
      <c r="A36" s="13" t="s">
        <v>42</v>
      </c>
      <c r="B36" s="14" t="s">
        <v>82</v>
      </c>
      <c r="C36" s="15" t="s">
        <v>83</v>
      </c>
      <c r="D36" s="16">
        <v>37716785</v>
      </c>
      <c r="E36" s="17">
        <v>45156450</v>
      </c>
      <c r="F36" s="17">
        <v>34408615</v>
      </c>
      <c r="G36" s="18">
        <f t="shared" si="1"/>
        <v>0.7619867150761408</v>
      </c>
      <c r="H36" s="16">
        <v>6512016</v>
      </c>
      <c r="I36" s="17">
        <v>6512016</v>
      </c>
      <c r="J36" s="17">
        <v>229240</v>
      </c>
      <c r="K36" s="16">
        <v>13253272</v>
      </c>
      <c r="L36" s="16">
        <v>6512016</v>
      </c>
      <c r="M36" s="17">
        <v>1459912</v>
      </c>
      <c r="N36" s="17">
        <v>12267985</v>
      </c>
      <c r="O36" s="16">
        <v>20239913</v>
      </c>
      <c r="P36" s="16">
        <v>457715</v>
      </c>
      <c r="Q36" s="17">
        <v>457715</v>
      </c>
      <c r="R36" s="17">
        <v>0</v>
      </c>
      <c r="S36" s="19">
        <v>915430</v>
      </c>
      <c r="T36" s="16">
        <v>0</v>
      </c>
      <c r="U36" s="17">
        <v>0</v>
      </c>
      <c r="V36" s="17">
        <v>0</v>
      </c>
      <c r="W36" s="19">
        <v>0</v>
      </c>
    </row>
    <row r="37" spans="1:23" ht="12.75" customHeight="1">
      <c r="A37" s="20"/>
      <c r="B37" s="21" t="s">
        <v>84</v>
      </c>
      <c r="C37" s="22"/>
      <c r="D37" s="23">
        <f>SUM(D33:D36)</f>
        <v>66653002</v>
      </c>
      <c r="E37" s="24">
        <f>SUM(E33:E36)</f>
        <v>69489845</v>
      </c>
      <c r="F37" s="24">
        <f>SUM(F33:F36)</f>
        <v>44037355</v>
      </c>
      <c r="G37" s="25">
        <f t="shared" si="1"/>
        <v>0.6337236037869994</v>
      </c>
      <c r="H37" s="23">
        <f aca="true" t="shared" si="5" ref="H37:W37">SUM(H33:H36)</f>
        <v>6541221</v>
      </c>
      <c r="I37" s="24">
        <f t="shared" si="5"/>
        <v>7389550</v>
      </c>
      <c r="J37" s="24">
        <f t="shared" si="5"/>
        <v>1639344</v>
      </c>
      <c r="K37" s="23">
        <f t="shared" si="5"/>
        <v>15570115</v>
      </c>
      <c r="L37" s="23">
        <f t="shared" si="5"/>
        <v>8065675</v>
      </c>
      <c r="M37" s="24">
        <f t="shared" si="5"/>
        <v>3234694</v>
      </c>
      <c r="N37" s="24">
        <f t="shared" si="5"/>
        <v>13501951</v>
      </c>
      <c r="O37" s="23">
        <f t="shared" si="5"/>
        <v>24802320</v>
      </c>
      <c r="P37" s="23">
        <f t="shared" si="5"/>
        <v>1017054</v>
      </c>
      <c r="Q37" s="24">
        <f t="shared" si="5"/>
        <v>1256391</v>
      </c>
      <c r="R37" s="24">
        <f t="shared" si="5"/>
        <v>1391475</v>
      </c>
      <c r="S37" s="26">
        <f t="shared" si="5"/>
        <v>3664920</v>
      </c>
      <c r="T37" s="23">
        <f t="shared" si="5"/>
        <v>0</v>
      </c>
      <c r="U37" s="24">
        <f t="shared" si="5"/>
        <v>0</v>
      </c>
      <c r="V37" s="24">
        <f t="shared" si="5"/>
        <v>0</v>
      </c>
      <c r="W37" s="26">
        <f t="shared" si="5"/>
        <v>0</v>
      </c>
    </row>
    <row r="38" spans="1:23" ht="12.75" customHeight="1">
      <c r="A38" s="13" t="s">
        <v>27</v>
      </c>
      <c r="B38" s="14" t="s">
        <v>85</v>
      </c>
      <c r="C38" s="15" t="s">
        <v>86</v>
      </c>
      <c r="D38" s="16">
        <v>20604508</v>
      </c>
      <c r="E38" s="17">
        <v>39235638</v>
      </c>
      <c r="F38" s="17">
        <v>8366098</v>
      </c>
      <c r="G38" s="18">
        <f t="shared" si="1"/>
        <v>0.21322701570444708</v>
      </c>
      <c r="H38" s="16">
        <v>586892</v>
      </c>
      <c r="I38" s="17">
        <v>675868</v>
      </c>
      <c r="J38" s="17">
        <v>297864</v>
      </c>
      <c r="K38" s="16">
        <v>1560624</v>
      </c>
      <c r="L38" s="16">
        <v>248649</v>
      </c>
      <c r="M38" s="17">
        <v>514459</v>
      </c>
      <c r="N38" s="17">
        <v>0</v>
      </c>
      <c r="O38" s="16">
        <v>763108</v>
      </c>
      <c r="P38" s="16">
        <v>1267421</v>
      </c>
      <c r="Q38" s="17">
        <v>707438</v>
      </c>
      <c r="R38" s="17">
        <v>4067507</v>
      </c>
      <c r="S38" s="19">
        <v>6042366</v>
      </c>
      <c r="T38" s="16">
        <v>0</v>
      </c>
      <c r="U38" s="17">
        <v>0</v>
      </c>
      <c r="V38" s="17">
        <v>0</v>
      </c>
      <c r="W38" s="19">
        <v>0</v>
      </c>
    </row>
    <row r="39" spans="1:23" ht="12.75" customHeight="1">
      <c r="A39" s="13" t="s">
        <v>27</v>
      </c>
      <c r="B39" s="14" t="s">
        <v>87</v>
      </c>
      <c r="C39" s="15" t="s">
        <v>88</v>
      </c>
      <c r="D39" s="16">
        <v>10618090</v>
      </c>
      <c r="E39" s="17">
        <v>9640733</v>
      </c>
      <c r="F39" s="17">
        <v>3332173</v>
      </c>
      <c r="G39" s="18">
        <f t="shared" si="1"/>
        <v>0.34563481843133714</v>
      </c>
      <c r="H39" s="16">
        <v>299520</v>
      </c>
      <c r="I39" s="17">
        <v>185598</v>
      </c>
      <c r="J39" s="17">
        <v>52714</v>
      </c>
      <c r="K39" s="16">
        <v>537832</v>
      </c>
      <c r="L39" s="16">
        <v>269124</v>
      </c>
      <c r="M39" s="17">
        <v>429799</v>
      </c>
      <c r="N39" s="17">
        <v>1140210</v>
      </c>
      <c r="O39" s="16">
        <v>1839133</v>
      </c>
      <c r="P39" s="16">
        <v>390915</v>
      </c>
      <c r="Q39" s="17">
        <v>356293</v>
      </c>
      <c r="R39" s="17">
        <v>208000</v>
      </c>
      <c r="S39" s="19">
        <v>955208</v>
      </c>
      <c r="T39" s="16">
        <v>0</v>
      </c>
      <c r="U39" s="17">
        <v>0</v>
      </c>
      <c r="V39" s="17">
        <v>0</v>
      </c>
      <c r="W39" s="19">
        <v>0</v>
      </c>
    </row>
    <row r="40" spans="1:23" ht="12.75" customHeight="1">
      <c r="A40" s="13" t="s">
        <v>27</v>
      </c>
      <c r="B40" s="14" t="s">
        <v>89</v>
      </c>
      <c r="C40" s="15" t="s">
        <v>90</v>
      </c>
      <c r="D40" s="16">
        <v>18846421</v>
      </c>
      <c r="E40" s="17">
        <v>19431692</v>
      </c>
      <c r="F40" s="17">
        <v>11558020</v>
      </c>
      <c r="G40" s="18">
        <f t="shared" si="1"/>
        <v>0.5948025524488552</v>
      </c>
      <c r="H40" s="16">
        <v>331106</v>
      </c>
      <c r="I40" s="17">
        <v>737120</v>
      </c>
      <c r="J40" s="17">
        <v>771323</v>
      </c>
      <c r="K40" s="16">
        <v>1839549</v>
      </c>
      <c r="L40" s="16">
        <v>679434</v>
      </c>
      <c r="M40" s="17">
        <v>1131975</v>
      </c>
      <c r="N40" s="17">
        <v>3319606</v>
      </c>
      <c r="O40" s="16">
        <v>5131015</v>
      </c>
      <c r="P40" s="16">
        <v>1178683</v>
      </c>
      <c r="Q40" s="17">
        <v>1123379</v>
      </c>
      <c r="R40" s="17">
        <v>2285394</v>
      </c>
      <c r="S40" s="19">
        <v>4587456</v>
      </c>
      <c r="T40" s="16">
        <v>0</v>
      </c>
      <c r="U40" s="17">
        <v>0</v>
      </c>
      <c r="V40" s="17">
        <v>0</v>
      </c>
      <c r="W40" s="19">
        <v>0</v>
      </c>
    </row>
    <row r="41" spans="1:23" ht="12.75" customHeight="1">
      <c r="A41" s="13" t="s">
        <v>27</v>
      </c>
      <c r="B41" s="14" t="s">
        <v>91</v>
      </c>
      <c r="C41" s="15" t="s">
        <v>92</v>
      </c>
      <c r="D41" s="16">
        <v>5092136</v>
      </c>
      <c r="E41" s="17">
        <v>8373707</v>
      </c>
      <c r="F41" s="17">
        <v>4783711</v>
      </c>
      <c r="G41" s="18">
        <f t="shared" si="1"/>
        <v>0.571277571570154</v>
      </c>
      <c r="H41" s="16">
        <v>15924</v>
      </c>
      <c r="I41" s="17">
        <v>257022</v>
      </c>
      <c r="J41" s="17">
        <v>257022</v>
      </c>
      <c r="K41" s="16">
        <v>529968</v>
      </c>
      <c r="L41" s="16">
        <v>133699</v>
      </c>
      <c r="M41" s="17">
        <v>107373</v>
      </c>
      <c r="N41" s="17">
        <v>1688078</v>
      </c>
      <c r="O41" s="16">
        <v>1929150</v>
      </c>
      <c r="P41" s="16">
        <v>209528</v>
      </c>
      <c r="Q41" s="17">
        <v>1057043</v>
      </c>
      <c r="R41" s="17">
        <v>1058022</v>
      </c>
      <c r="S41" s="19">
        <v>2324593</v>
      </c>
      <c r="T41" s="16">
        <v>0</v>
      </c>
      <c r="U41" s="17">
        <v>0</v>
      </c>
      <c r="V41" s="17">
        <v>0</v>
      </c>
      <c r="W41" s="19">
        <v>0</v>
      </c>
    </row>
    <row r="42" spans="1:23" ht="12.75" customHeight="1">
      <c r="A42" s="13" t="s">
        <v>27</v>
      </c>
      <c r="B42" s="14" t="s">
        <v>93</v>
      </c>
      <c r="C42" s="15" t="s">
        <v>94</v>
      </c>
      <c r="D42" s="16">
        <v>46670543</v>
      </c>
      <c r="E42" s="17">
        <v>42305559</v>
      </c>
      <c r="F42" s="17">
        <v>33518594</v>
      </c>
      <c r="G42" s="18">
        <f t="shared" si="1"/>
        <v>0.7922976268910665</v>
      </c>
      <c r="H42" s="16">
        <v>2160211</v>
      </c>
      <c r="I42" s="17">
        <v>4231943</v>
      </c>
      <c r="J42" s="17">
        <v>3942399</v>
      </c>
      <c r="K42" s="16">
        <v>10334553</v>
      </c>
      <c r="L42" s="16">
        <v>4577378</v>
      </c>
      <c r="M42" s="17">
        <v>2035329</v>
      </c>
      <c r="N42" s="17">
        <v>3548100</v>
      </c>
      <c r="O42" s="16">
        <v>10160807</v>
      </c>
      <c r="P42" s="16">
        <v>2431182</v>
      </c>
      <c r="Q42" s="17">
        <v>4692592</v>
      </c>
      <c r="R42" s="17">
        <v>5899460</v>
      </c>
      <c r="S42" s="19">
        <v>13023234</v>
      </c>
      <c r="T42" s="16">
        <v>0</v>
      </c>
      <c r="U42" s="17">
        <v>0</v>
      </c>
      <c r="V42" s="17">
        <v>0</v>
      </c>
      <c r="W42" s="19">
        <v>0</v>
      </c>
    </row>
    <row r="43" spans="1:23" ht="12.75" customHeight="1">
      <c r="A43" s="13" t="s">
        <v>42</v>
      </c>
      <c r="B43" s="14" t="s">
        <v>95</v>
      </c>
      <c r="C43" s="15" t="s">
        <v>96</v>
      </c>
      <c r="D43" s="16">
        <v>97220613</v>
      </c>
      <c r="E43" s="17">
        <v>126273103</v>
      </c>
      <c r="F43" s="17">
        <v>59612891</v>
      </c>
      <c r="G43" s="18">
        <f t="shared" si="1"/>
        <v>0.4720949242848653</v>
      </c>
      <c r="H43" s="16">
        <v>341337</v>
      </c>
      <c r="I43" s="17">
        <v>6839039</v>
      </c>
      <c r="J43" s="17">
        <v>842264</v>
      </c>
      <c r="K43" s="16">
        <v>8022640</v>
      </c>
      <c r="L43" s="16">
        <v>15696912</v>
      </c>
      <c r="M43" s="17">
        <v>4867266</v>
      </c>
      <c r="N43" s="17">
        <v>14581866</v>
      </c>
      <c r="O43" s="16">
        <v>35146044</v>
      </c>
      <c r="P43" s="16">
        <v>600789</v>
      </c>
      <c r="Q43" s="17">
        <v>2885172</v>
      </c>
      <c r="R43" s="17">
        <v>12958246</v>
      </c>
      <c r="S43" s="19">
        <v>16444207</v>
      </c>
      <c r="T43" s="16">
        <v>0</v>
      </c>
      <c r="U43" s="17">
        <v>0</v>
      </c>
      <c r="V43" s="17">
        <v>0</v>
      </c>
      <c r="W43" s="19">
        <v>0</v>
      </c>
    </row>
    <row r="44" spans="1:23" ht="12.75" customHeight="1">
      <c r="A44" s="20"/>
      <c r="B44" s="21" t="s">
        <v>97</v>
      </c>
      <c r="C44" s="22"/>
      <c r="D44" s="23">
        <f>SUM(D38:D43)</f>
        <v>199052311</v>
      </c>
      <c r="E44" s="24">
        <f>SUM(E38:E43)</f>
        <v>245260432</v>
      </c>
      <c r="F44" s="24">
        <f>SUM(F38:F43)</f>
        <v>121171487</v>
      </c>
      <c r="G44" s="25">
        <f t="shared" si="1"/>
        <v>0.49405232638585583</v>
      </c>
      <c r="H44" s="23">
        <f aca="true" t="shared" si="6" ref="H44:W44">SUM(H38:H43)</f>
        <v>3734990</v>
      </c>
      <c r="I44" s="24">
        <f t="shared" si="6"/>
        <v>12926590</v>
      </c>
      <c r="J44" s="24">
        <f t="shared" si="6"/>
        <v>6163586</v>
      </c>
      <c r="K44" s="23">
        <f t="shared" si="6"/>
        <v>22825166</v>
      </c>
      <c r="L44" s="23">
        <f t="shared" si="6"/>
        <v>21605196</v>
      </c>
      <c r="M44" s="24">
        <f t="shared" si="6"/>
        <v>9086201</v>
      </c>
      <c r="N44" s="24">
        <f t="shared" si="6"/>
        <v>24277860</v>
      </c>
      <c r="O44" s="23">
        <f t="shared" si="6"/>
        <v>54969257</v>
      </c>
      <c r="P44" s="23">
        <f t="shared" si="6"/>
        <v>6078518</v>
      </c>
      <c r="Q44" s="24">
        <f t="shared" si="6"/>
        <v>10821917</v>
      </c>
      <c r="R44" s="24">
        <f t="shared" si="6"/>
        <v>26476629</v>
      </c>
      <c r="S44" s="26">
        <f t="shared" si="6"/>
        <v>43377064</v>
      </c>
      <c r="T44" s="23">
        <f t="shared" si="6"/>
        <v>0</v>
      </c>
      <c r="U44" s="24">
        <f t="shared" si="6"/>
        <v>0</v>
      </c>
      <c r="V44" s="24">
        <f t="shared" si="6"/>
        <v>0</v>
      </c>
      <c r="W44" s="26">
        <f t="shared" si="6"/>
        <v>0</v>
      </c>
    </row>
    <row r="45" spans="1:23" ht="12.75" customHeight="1">
      <c r="A45" s="13" t="s">
        <v>27</v>
      </c>
      <c r="B45" s="14" t="s">
        <v>98</v>
      </c>
      <c r="C45" s="15" t="s">
        <v>99</v>
      </c>
      <c r="D45" s="16">
        <v>22092996</v>
      </c>
      <c r="E45" s="17">
        <v>25392996</v>
      </c>
      <c r="F45" s="17">
        <v>14784734</v>
      </c>
      <c r="G45" s="18">
        <f t="shared" si="1"/>
        <v>0.5822366923540648</v>
      </c>
      <c r="H45" s="16">
        <v>1040444</v>
      </c>
      <c r="I45" s="17">
        <v>1354181</v>
      </c>
      <c r="J45" s="17">
        <v>1371933</v>
      </c>
      <c r="K45" s="16">
        <v>3766558</v>
      </c>
      <c r="L45" s="16">
        <v>999276</v>
      </c>
      <c r="M45" s="17">
        <v>2598146</v>
      </c>
      <c r="N45" s="17">
        <v>1664442</v>
      </c>
      <c r="O45" s="16">
        <v>5261864</v>
      </c>
      <c r="P45" s="16">
        <v>1606093</v>
      </c>
      <c r="Q45" s="17">
        <v>1760153</v>
      </c>
      <c r="R45" s="17">
        <v>2390066</v>
      </c>
      <c r="S45" s="19">
        <v>5756312</v>
      </c>
      <c r="T45" s="16">
        <v>0</v>
      </c>
      <c r="U45" s="17">
        <v>0</v>
      </c>
      <c r="V45" s="17">
        <v>0</v>
      </c>
      <c r="W45" s="19">
        <v>0</v>
      </c>
    </row>
    <row r="46" spans="1:23" ht="12.75" customHeight="1">
      <c r="A46" s="13" t="s">
        <v>27</v>
      </c>
      <c r="B46" s="14" t="s">
        <v>100</v>
      </c>
      <c r="C46" s="15" t="s">
        <v>101</v>
      </c>
      <c r="D46" s="16">
        <v>7754574</v>
      </c>
      <c r="E46" s="17">
        <v>9404574</v>
      </c>
      <c r="F46" s="17">
        <v>3344455</v>
      </c>
      <c r="G46" s="18">
        <f t="shared" si="1"/>
        <v>0.3556200419072677</v>
      </c>
      <c r="H46" s="16">
        <v>47409</v>
      </c>
      <c r="I46" s="17">
        <v>-35400</v>
      </c>
      <c r="J46" s="17">
        <v>8185</v>
      </c>
      <c r="K46" s="16">
        <v>20194</v>
      </c>
      <c r="L46" s="16">
        <v>199361</v>
      </c>
      <c r="M46" s="17">
        <v>207016</v>
      </c>
      <c r="N46" s="17">
        <v>3374</v>
      </c>
      <c r="O46" s="16">
        <v>409751</v>
      </c>
      <c r="P46" s="16">
        <v>88276</v>
      </c>
      <c r="Q46" s="17">
        <v>942797</v>
      </c>
      <c r="R46" s="17">
        <v>1883437</v>
      </c>
      <c r="S46" s="19">
        <v>2914510</v>
      </c>
      <c r="T46" s="16">
        <v>0</v>
      </c>
      <c r="U46" s="17">
        <v>0</v>
      </c>
      <c r="V46" s="17">
        <v>0</v>
      </c>
      <c r="W46" s="19">
        <v>0</v>
      </c>
    </row>
    <row r="47" spans="1:23" ht="12.75" customHeight="1">
      <c r="A47" s="13" t="s">
        <v>27</v>
      </c>
      <c r="B47" s="14" t="s">
        <v>102</v>
      </c>
      <c r="C47" s="15" t="s">
        <v>103</v>
      </c>
      <c r="D47" s="16">
        <v>31054812</v>
      </c>
      <c r="E47" s="17">
        <v>33499241</v>
      </c>
      <c r="F47" s="17">
        <v>6652307</v>
      </c>
      <c r="G47" s="18">
        <f t="shared" si="1"/>
        <v>0.19858082754770473</v>
      </c>
      <c r="H47" s="16">
        <v>276655</v>
      </c>
      <c r="I47" s="17">
        <v>108595</v>
      </c>
      <c r="J47" s="17">
        <v>1229034</v>
      </c>
      <c r="K47" s="16">
        <v>1614284</v>
      </c>
      <c r="L47" s="16">
        <v>634679</v>
      </c>
      <c r="M47" s="17">
        <v>172296</v>
      </c>
      <c r="N47" s="17">
        <v>263277</v>
      </c>
      <c r="O47" s="16">
        <v>1070252</v>
      </c>
      <c r="P47" s="16">
        <v>277750</v>
      </c>
      <c r="Q47" s="17">
        <v>177441</v>
      </c>
      <c r="R47" s="17">
        <v>3512580</v>
      </c>
      <c r="S47" s="19">
        <v>3967771</v>
      </c>
      <c r="T47" s="16">
        <v>0</v>
      </c>
      <c r="U47" s="17">
        <v>0</v>
      </c>
      <c r="V47" s="17">
        <v>0</v>
      </c>
      <c r="W47" s="19">
        <v>0</v>
      </c>
    </row>
    <row r="48" spans="1:23" ht="12.75" customHeight="1">
      <c r="A48" s="13" t="s">
        <v>27</v>
      </c>
      <c r="B48" s="14" t="s">
        <v>104</v>
      </c>
      <c r="C48" s="15" t="s">
        <v>105</v>
      </c>
      <c r="D48" s="16">
        <v>4666750</v>
      </c>
      <c r="E48" s="17">
        <v>6858508</v>
      </c>
      <c r="F48" s="17">
        <v>1254724</v>
      </c>
      <c r="G48" s="18">
        <f t="shared" si="1"/>
        <v>0.18294416219970874</v>
      </c>
      <c r="H48" s="16">
        <v>0</v>
      </c>
      <c r="I48" s="17">
        <v>29500</v>
      </c>
      <c r="J48" s="17">
        <v>121086</v>
      </c>
      <c r="K48" s="16">
        <v>150586</v>
      </c>
      <c r="L48" s="16">
        <v>547236</v>
      </c>
      <c r="M48" s="17">
        <v>212356</v>
      </c>
      <c r="N48" s="17">
        <v>122695</v>
      </c>
      <c r="O48" s="16">
        <v>882287</v>
      </c>
      <c r="P48" s="16">
        <v>39978</v>
      </c>
      <c r="Q48" s="17">
        <v>125773</v>
      </c>
      <c r="R48" s="17">
        <v>56100</v>
      </c>
      <c r="S48" s="19">
        <v>221851</v>
      </c>
      <c r="T48" s="16">
        <v>0</v>
      </c>
      <c r="U48" s="17">
        <v>0</v>
      </c>
      <c r="V48" s="17">
        <v>0</v>
      </c>
      <c r="W48" s="19">
        <v>0</v>
      </c>
    </row>
    <row r="49" spans="1:23" ht="12.75" customHeight="1">
      <c r="A49" s="13" t="s">
        <v>42</v>
      </c>
      <c r="B49" s="14" t="s">
        <v>106</v>
      </c>
      <c r="C49" s="15" t="s">
        <v>107</v>
      </c>
      <c r="D49" s="16">
        <v>51124468</v>
      </c>
      <c r="E49" s="17">
        <v>113296051</v>
      </c>
      <c r="F49" s="17">
        <v>60263019</v>
      </c>
      <c r="G49" s="18">
        <f t="shared" si="1"/>
        <v>0.5319074978173776</v>
      </c>
      <c r="H49" s="16">
        <v>11749</v>
      </c>
      <c r="I49" s="17">
        <v>4055976</v>
      </c>
      <c r="J49" s="17">
        <v>9543261</v>
      </c>
      <c r="K49" s="16">
        <v>13610986</v>
      </c>
      <c r="L49" s="16">
        <v>3313243</v>
      </c>
      <c r="M49" s="17">
        <v>2150879</v>
      </c>
      <c r="N49" s="17">
        <v>19140260</v>
      </c>
      <c r="O49" s="16">
        <v>24604382</v>
      </c>
      <c r="P49" s="16">
        <v>532392</v>
      </c>
      <c r="Q49" s="17">
        <v>4001991</v>
      </c>
      <c r="R49" s="17">
        <v>17513268</v>
      </c>
      <c r="S49" s="19">
        <v>22047651</v>
      </c>
      <c r="T49" s="16">
        <v>0</v>
      </c>
      <c r="U49" s="17">
        <v>0</v>
      </c>
      <c r="V49" s="17">
        <v>0</v>
      </c>
      <c r="W49" s="19">
        <v>0</v>
      </c>
    </row>
    <row r="50" spans="1:23" ht="12.75" customHeight="1">
      <c r="A50" s="20"/>
      <c r="B50" s="21" t="s">
        <v>108</v>
      </c>
      <c r="C50" s="22"/>
      <c r="D50" s="23">
        <f>SUM(D45:D49)</f>
        <v>116693600</v>
      </c>
      <c r="E50" s="24">
        <f>SUM(E45:E49)</f>
        <v>188451370</v>
      </c>
      <c r="F50" s="24">
        <f>SUM(F45:F49)</f>
        <v>86299239</v>
      </c>
      <c r="G50" s="25">
        <f t="shared" si="1"/>
        <v>0.4579390375352538</v>
      </c>
      <c r="H50" s="23">
        <f aca="true" t="shared" si="7" ref="H50:W50">SUM(H45:H49)</f>
        <v>1376257</v>
      </c>
      <c r="I50" s="24">
        <f t="shared" si="7"/>
        <v>5512852</v>
      </c>
      <c r="J50" s="24">
        <f t="shared" si="7"/>
        <v>12273499</v>
      </c>
      <c r="K50" s="23">
        <f t="shared" si="7"/>
        <v>19162608</v>
      </c>
      <c r="L50" s="23">
        <f t="shared" si="7"/>
        <v>5693795</v>
      </c>
      <c r="M50" s="24">
        <f t="shared" si="7"/>
        <v>5340693</v>
      </c>
      <c r="N50" s="24">
        <f t="shared" si="7"/>
        <v>21194048</v>
      </c>
      <c r="O50" s="23">
        <f t="shared" si="7"/>
        <v>32228536</v>
      </c>
      <c r="P50" s="23">
        <f t="shared" si="7"/>
        <v>2544489</v>
      </c>
      <c r="Q50" s="24">
        <f t="shared" si="7"/>
        <v>7008155</v>
      </c>
      <c r="R50" s="24">
        <f t="shared" si="7"/>
        <v>25355451</v>
      </c>
      <c r="S50" s="26">
        <f t="shared" si="7"/>
        <v>34908095</v>
      </c>
      <c r="T50" s="23">
        <f t="shared" si="7"/>
        <v>0</v>
      </c>
      <c r="U50" s="24">
        <f t="shared" si="7"/>
        <v>0</v>
      </c>
      <c r="V50" s="24">
        <f t="shared" si="7"/>
        <v>0</v>
      </c>
      <c r="W50" s="26">
        <f t="shared" si="7"/>
        <v>0</v>
      </c>
    </row>
    <row r="51" spans="1:23" ht="12.75" customHeight="1">
      <c r="A51" s="46"/>
      <c r="B51" s="47" t="s">
        <v>109</v>
      </c>
      <c r="C51" s="48"/>
      <c r="D51" s="49">
        <f>SUM(D5:D6,D8:D15,D17:D23,D25:D31,D33:D36,D38:D43,D45:D49)</f>
        <v>1066023750</v>
      </c>
      <c r="E51" s="50">
        <f>SUM(E5:E6,E8:E15,E17:E23,E25:E31,E33:E36,E38:E43,E45:E49)</f>
        <v>1218144224</v>
      </c>
      <c r="F51" s="50">
        <f>SUM(F5:F6,F8:F15,F17:F23,F25:F31,F33:F36,F38:F43,F45:F49)</f>
        <v>720916839</v>
      </c>
      <c r="G51" s="51">
        <f t="shared" si="1"/>
        <v>0.5918156691107866</v>
      </c>
      <c r="H51" s="49">
        <f aca="true" t="shared" si="8" ref="H51:W51">SUM(H5:H6,H8:H15,H17:H23,H25:H31,H33:H36,H38:H43,H45:H49)</f>
        <v>28924130</v>
      </c>
      <c r="I51" s="50">
        <f t="shared" si="8"/>
        <v>62007135</v>
      </c>
      <c r="J51" s="50">
        <f t="shared" si="8"/>
        <v>73851316</v>
      </c>
      <c r="K51" s="49">
        <f t="shared" si="8"/>
        <v>164782581</v>
      </c>
      <c r="L51" s="49">
        <f t="shared" si="8"/>
        <v>98682910</v>
      </c>
      <c r="M51" s="50">
        <f t="shared" si="8"/>
        <v>72531090</v>
      </c>
      <c r="N51" s="50">
        <f t="shared" si="8"/>
        <v>128504467</v>
      </c>
      <c r="O51" s="49">
        <f t="shared" si="8"/>
        <v>299718467</v>
      </c>
      <c r="P51" s="49">
        <f t="shared" si="8"/>
        <v>61614468</v>
      </c>
      <c r="Q51" s="50">
        <f t="shared" si="8"/>
        <v>79277928</v>
      </c>
      <c r="R51" s="52">
        <f t="shared" si="8"/>
        <v>115523395</v>
      </c>
      <c r="S51" s="26">
        <f t="shared" si="8"/>
        <v>256415791</v>
      </c>
      <c r="T51" s="23">
        <f t="shared" si="8"/>
        <v>0</v>
      </c>
      <c r="U51" s="24">
        <f t="shared" si="8"/>
        <v>0</v>
      </c>
      <c r="V51" s="24">
        <f t="shared" si="8"/>
        <v>0</v>
      </c>
      <c r="W51" s="26">
        <f t="shared" si="8"/>
        <v>0</v>
      </c>
    </row>
    <row r="52" spans="1:23" ht="12.75" customHeight="1">
      <c r="A52" s="8"/>
      <c r="B52" s="9" t="s">
        <v>601</v>
      </c>
      <c r="C52" s="10"/>
      <c r="D52" s="27"/>
      <c r="E52" s="28"/>
      <c r="F52" s="28"/>
      <c r="G52" s="29"/>
      <c r="H52" s="27"/>
      <c r="I52" s="28"/>
      <c r="J52" s="28"/>
      <c r="K52" s="27"/>
      <c r="L52" s="27"/>
      <c r="M52" s="28"/>
      <c r="N52" s="28"/>
      <c r="O52" s="27"/>
      <c r="P52" s="27"/>
      <c r="Q52" s="28"/>
      <c r="R52" s="28"/>
      <c r="S52" s="30"/>
      <c r="T52" s="27"/>
      <c r="U52" s="28"/>
      <c r="V52" s="28"/>
      <c r="W52" s="30"/>
    </row>
    <row r="53" spans="1:23" ht="12.75" customHeight="1">
      <c r="A53" s="12"/>
      <c r="B53" s="9" t="s">
        <v>110</v>
      </c>
      <c r="C53" s="10"/>
      <c r="D53" s="27"/>
      <c r="E53" s="28"/>
      <c r="F53" s="28"/>
      <c r="G53" s="29"/>
      <c r="H53" s="27"/>
      <c r="I53" s="28"/>
      <c r="J53" s="28"/>
      <c r="K53" s="27"/>
      <c r="L53" s="27"/>
      <c r="M53" s="28"/>
      <c r="N53" s="28"/>
      <c r="O53" s="27"/>
      <c r="P53" s="27"/>
      <c r="Q53" s="28"/>
      <c r="R53" s="28"/>
      <c r="S53" s="30"/>
      <c r="T53" s="27"/>
      <c r="U53" s="28"/>
      <c r="V53" s="28"/>
      <c r="W53" s="30"/>
    </row>
    <row r="54" spans="1:23" ht="12.75" customHeight="1">
      <c r="A54" s="13" t="s">
        <v>21</v>
      </c>
      <c r="B54" s="14" t="s">
        <v>111</v>
      </c>
      <c r="C54" s="15" t="s">
        <v>112</v>
      </c>
      <c r="D54" s="16">
        <v>475850943</v>
      </c>
      <c r="E54" s="17">
        <v>575338849</v>
      </c>
      <c r="F54" s="17">
        <v>418021633</v>
      </c>
      <c r="G54" s="18">
        <f aca="true" t="shared" si="9" ref="G54:G82">IF($E54=0,0,$F54/$E54)</f>
        <v>0.7265659771221186</v>
      </c>
      <c r="H54" s="16">
        <v>34208789</v>
      </c>
      <c r="I54" s="17">
        <v>52758480</v>
      </c>
      <c r="J54" s="17">
        <v>48966013</v>
      </c>
      <c r="K54" s="16">
        <v>135933282</v>
      </c>
      <c r="L54" s="16">
        <v>46488413</v>
      </c>
      <c r="M54" s="17">
        <v>61138086</v>
      </c>
      <c r="N54" s="17">
        <v>31737264</v>
      </c>
      <c r="O54" s="16">
        <v>139363763</v>
      </c>
      <c r="P54" s="16">
        <v>39944163</v>
      </c>
      <c r="Q54" s="17">
        <v>40865426</v>
      </c>
      <c r="R54" s="17">
        <v>61914999</v>
      </c>
      <c r="S54" s="19">
        <v>142724588</v>
      </c>
      <c r="T54" s="16">
        <v>0</v>
      </c>
      <c r="U54" s="17">
        <v>0</v>
      </c>
      <c r="V54" s="17">
        <v>0</v>
      </c>
      <c r="W54" s="19">
        <v>0</v>
      </c>
    </row>
    <row r="55" spans="1:23" ht="12.75" customHeight="1">
      <c r="A55" s="20"/>
      <c r="B55" s="21" t="s">
        <v>26</v>
      </c>
      <c r="C55" s="22"/>
      <c r="D55" s="23">
        <f>D54</f>
        <v>475850943</v>
      </c>
      <c r="E55" s="24">
        <f>E54</f>
        <v>575338849</v>
      </c>
      <c r="F55" s="24">
        <f>F54</f>
        <v>418021633</v>
      </c>
      <c r="G55" s="25">
        <f t="shared" si="9"/>
        <v>0.7265659771221186</v>
      </c>
      <c r="H55" s="23">
        <f aca="true" t="shared" si="10" ref="H55:W55">H54</f>
        <v>34208789</v>
      </c>
      <c r="I55" s="24">
        <f t="shared" si="10"/>
        <v>52758480</v>
      </c>
      <c r="J55" s="24">
        <f t="shared" si="10"/>
        <v>48966013</v>
      </c>
      <c r="K55" s="23">
        <f t="shared" si="10"/>
        <v>135933282</v>
      </c>
      <c r="L55" s="23">
        <f t="shared" si="10"/>
        <v>46488413</v>
      </c>
      <c r="M55" s="24">
        <f t="shared" si="10"/>
        <v>61138086</v>
      </c>
      <c r="N55" s="24">
        <f t="shared" si="10"/>
        <v>31737264</v>
      </c>
      <c r="O55" s="23">
        <f t="shared" si="10"/>
        <v>139363763</v>
      </c>
      <c r="P55" s="23">
        <f t="shared" si="10"/>
        <v>39944163</v>
      </c>
      <c r="Q55" s="24">
        <f t="shared" si="10"/>
        <v>40865426</v>
      </c>
      <c r="R55" s="24">
        <f t="shared" si="10"/>
        <v>61914999</v>
      </c>
      <c r="S55" s="26">
        <f t="shared" si="10"/>
        <v>142724588</v>
      </c>
      <c r="T55" s="23">
        <f t="shared" si="10"/>
        <v>0</v>
      </c>
      <c r="U55" s="24">
        <f t="shared" si="10"/>
        <v>0</v>
      </c>
      <c r="V55" s="24">
        <f t="shared" si="10"/>
        <v>0</v>
      </c>
      <c r="W55" s="26">
        <f t="shared" si="10"/>
        <v>0</v>
      </c>
    </row>
    <row r="56" spans="1:23" ht="12.75" customHeight="1">
      <c r="A56" s="13" t="s">
        <v>27</v>
      </c>
      <c r="B56" s="14" t="s">
        <v>113</v>
      </c>
      <c r="C56" s="15" t="s">
        <v>114</v>
      </c>
      <c r="D56" s="16">
        <v>2264117</v>
      </c>
      <c r="E56" s="17">
        <v>1280000</v>
      </c>
      <c r="F56" s="17">
        <v>269092</v>
      </c>
      <c r="G56" s="18">
        <f t="shared" si="9"/>
        <v>0.210228125</v>
      </c>
      <c r="H56" s="16">
        <v>0</v>
      </c>
      <c r="I56" s="17">
        <v>0</v>
      </c>
      <c r="J56" s="17">
        <v>30000</v>
      </c>
      <c r="K56" s="16">
        <v>30000</v>
      </c>
      <c r="L56" s="16">
        <v>11782</v>
      </c>
      <c r="M56" s="17">
        <v>117000</v>
      </c>
      <c r="N56" s="17">
        <v>0</v>
      </c>
      <c r="O56" s="16">
        <v>128782</v>
      </c>
      <c r="P56" s="16">
        <v>0</v>
      </c>
      <c r="Q56" s="17">
        <v>83310</v>
      </c>
      <c r="R56" s="17">
        <v>27000</v>
      </c>
      <c r="S56" s="19">
        <v>110310</v>
      </c>
      <c r="T56" s="16">
        <v>0</v>
      </c>
      <c r="U56" s="17">
        <v>0</v>
      </c>
      <c r="V56" s="17">
        <v>0</v>
      </c>
      <c r="W56" s="19">
        <v>0</v>
      </c>
    </row>
    <row r="57" spans="1:23" ht="12.75" customHeight="1">
      <c r="A57" s="13" t="s">
        <v>27</v>
      </c>
      <c r="B57" s="14" t="s">
        <v>115</v>
      </c>
      <c r="C57" s="15" t="s">
        <v>116</v>
      </c>
      <c r="D57" s="16">
        <v>5589367</v>
      </c>
      <c r="E57" s="17">
        <v>5589367</v>
      </c>
      <c r="F57" s="17">
        <v>0</v>
      </c>
      <c r="G57" s="18">
        <f t="shared" si="9"/>
        <v>0</v>
      </c>
      <c r="H57" s="16">
        <v>0</v>
      </c>
      <c r="I57" s="17">
        <v>0</v>
      </c>
      <c r="J57" s="17">
        <v>0</v>
      </c>
      <c r="K57" s="16">
        <v>0</v>
      </c>
      <c r="L57" s="16">
        <v>0</v>
      </c>
      <c r="M57" s="17">
        <v>0</v>
      </c>
      <c r="N57" s="17">
        <v>0</v>
      </c>
      <c r="O57" s="16">
        <v>0</v>
      </c>
      <c r="P57" s="16">
        <v>0</v>
      </c>
      <c r="Q57" s="17">
        <v>0</v>
      </c>
      <c r="R57" s="17">
        <v>0</v>
      </c>
      <c r="S57" s="19">
        <v>0</v>
      </c>
      <c r="T57" s="16">
        <v>0</v>
      </c>
      <c r="U57" s="17">
        <v>0</v>
      </c>
      <c r="V57" s="17">
        <v>0</v>
      </c>
      <c r="W57" s="19">
        <v>0</v>
      </c>
    </row>
    <row r="58" spans="1:23" ht="12.75" customHeight="1">
      <c r="A58" s="13" t="s">
        <v>27</v>
      </c>
      <c r="B58" s="14" t="s">
        <v>117</v>
      </c>
      <c r="C58" s="15" t="s">
        <v>118</v>
      </c>
      <c r="D58" s="16">
        <v>4341756</v>
      </c>
      <c r="E58" s="17">
        <v>5340326</v>
      </c>
      <c r="F58" s="17">
        <v>1943784</v>
      </c>
      <c r="G58" s="18">
        <f t="shared" si="9"/>
        <v>0.3639822737413409</v>
      </c>
      <c r="H58" s="16">
        <v>120581</v>
      </c>
      <c r="I58" s="17">
        <v>99591</v>
      </c>
      <c r="J58" s="17">
        <v>249506</v>
      </c>
      <c r="K58" s="16">
        <v>469678</v>
      </c>
      <c r="L58" s="16">
        <v>334084</v>
      </c>
      <c r="M58" s="17">
        <v>0</v>
      </c>
      <c r="N58" s="17">
        <v>0</v>
      </c>
      <c r="O58" s="16">
        <v>334084</v>
      </c>
      <c r="P58" s="16">
        <v>265852</v>
      </c>
      <c r="Q58" s="17">
        <v>874170</v>
      </c>
      <c r="R58" s="17">
        <v>0</v>
      </c>
      <c r="S58" s="19">
        <v>1140022</v>
      </c>
      <c r="T58" s="16">
        <v>0</v>
      </c>
      <c r="U58" s="17">
        <v>0</v>
      </c>
      <c r="V58" s="17">
        <v>0</v>
      </c>
      <c r="W58" s="19">
        <v>0</v>
      </c>
    </row>
    <row r="59" spans="1:23" ht="12.75" customHeight="1">
      <c r="A59" s="13" t="s">
        <v>42</v>
      </c>
      <c r="B59" s="14" t="s">
        <v>119</v>
      </c>
      <c r="C59" s="15" t="s">
        <v>120</v>
      </c>
      <c r="D59" s="16">
        <v>0</v>
      </c>
      <c r="E59" s="17">
        <v>0</v>
      </c>
      <c r="F59" s="17">
        <v>0</v>
      </c>
      <c r="G59" s="18">
        <f t="shared" si="9"/>
        <v>0</v>
      </c>
      <c r="H59" s="16">
        <v>0</v>
      </c>
      <c r="I59" s="17">
        <v>0</v>
      </c>
      <c r="J59" s="17">
        <v>0</v>
      </c>
      <c r="K59" s="16">
        <v>0</v>
      </c>
      <c r="L59" s="16">
        <v>0</v>
      </c>
      <c r="M59" s="17">
        <v>0</v>
      </c>
      <c r="N59" s="17">
        <v>0</v>
      </c>
      <c r="O59" s="16">
        <v>0</v>
      </c>
      <c r="P59" s="16">
        <v>0</v>
      </c>
      <c r="Q59" s="17">
        <v>0</v>
      </c>
      <c r="R59" s="17">
        <v>0</v>
      </c>
      <c r="S59" s="19">
        <v>0</v>
      </c>
      <c r="T59" s="16">
        <v>0</v>
      </c>
      <c r="U59" s="17">
        <v>0</v>
      </c>
      <c r="V59" s="17">
        <v>0</v>
      </c>
      <c r="W59" s="19">
        <v>0</v>
      </c>
    </row>
    <row r="60" spans="1:23" ht="12.75" customHeight="1">
      <c r="A60" s="20"/>
      <c r="B60" s="21" t="s">
        <v>121</v>
      </c>
      <c r="C60" s="22"/>
      <c r="D60" s="23">
        <f>SUM(D56:D59)</f>
        <v>12195240</v>
      </c>
      <c r="E60" s="24">
        <f>SUM(E56:E59)</f>
        <v>12209693</v>
      </c>
      <c r="F60" s="24">
        <f>SUM(F56:F59)</f>
        <v>2212876</v>
      </c>
      <c r="G60" s="25">
        <f t="shared" si="9"/>
        <v>0.18123928259293662</v>
      </c>
      <c r="H60" s="23">
        <f aca="true" t="shared" si="11" ref="H60:W60">SUM(H56:H59)</f>
        <v>120581</v>
      </c>
      <c r="I60" s="24">
        <f t="shared" si="11"/>
        <v>99591</v>
      </c>
      <c r="J60" s="24">
        <f t="shared" si="11"/>
        <v>279506</v>
      </c>
      <c r="K60" s="23">
        <f t="shared" si="11"/>
        <v>499678</v>
      </c>
      <c r="L60" s="23">
        <f t="shared" si="11"/>
        <v>345866</v>
      </c>
      <c r="M60" s="24">
        <f t="shared" si="11"/>
        <v>117000</v>
      </c>
      <c r="N60" s="24">
        <f t="shared" si="11"/>
        <v>0</v>
      </c>
      <c r="O60" s="23">
        <f t="shared" si="11"/>
        <v>462866</v>
      </c>
      <c r="P60" s="23">
        <f t="shared" si="11"/>
        <v>265852</v>
      </c>
      <c r="Q60" s="24">
        <f t="shared" si="11"/>
        <v>957480</v>
      </c>
      <c r="R60" s="24">
        <f t="shared" si="11"/>
        <v>27000</v>
      </c>
      <c r="S60" s="26">
        <f t="shared" si="11"/>
        <v>1250332</v>
      </c>
      <c r="T60" s="23">
        <f t="shared" si="11"/>
        <v>0</v>
      </c>
      <c r="U60" s="24">
        <f t="shared" si="11"/>
        <v>0</v>
      </c>
      <c r="V60" s="24">
        <f t="shared" si="11"/>
        <v>0</v>
      </c>
      <c r="W60" s="26">
        <f t="shared" si="11"/>
        <v>0</v>
      </c>
    </row>
    <row r="61" spans="1:23" ht="12.75" customHeight="1">
      <c r="A61" s="13" t="s">
        <v>27</v>
      </c>
      <c r="B61" s="14" t="s">
        <v>122</v>
      </c>
      <c r="C61" s="15" t="s">
        <v>123</v>
      </c>
      <c r="D61" s="16">
        <v>3039649</v>
      </c>
      <c r="E61" s="17">
        <v>3039649</v>
      </c>
      <c r="F61" s="17">
        <v>0</v>
      </c>
      <c r="G61" s="18">
        <f t="shared" si="9"/>
        <v>0</v>
      </c>
      <c r="H61" s="16">
        <v>0</v>
      </c>
      <c r="I61" s="17">
        <v>0</v>
      </c>
      <c r="J61" s="17">
        <v>0</v>
      </c>
      <c r="K61" s="16">
        <v>0</v>
      </c>
      <c r="L61" s="16">
        <v>0</v>
      </c>
      <c r="M61" s="17">
        <v>0</v>
      </c>
      <c r="N61" s="17">
        <v>0</v>
      </c>
      <c r="O61" s="16">
        <v>0</v>
      </c>
      <c r="P61" s="16">
        <v>0</v>
      </c>
      <c r="Q61" s="17">
        <v>0</v>
      </c>
      <c r="R61" s="17">
        <v>0</v>
      </c>
      <c r="S61" s="19">
        <v>0</v>
      </c>
      <c r="T61" s="16">
        <v>0</v>
      </c>
      <c r="U61" s="17">
        <v>0</v>
      </c>
      <c r="V61" s="17">
        <v>0</v>
      </c>
      <c r="W61" s="19">
        <v>0</v>
      </c>
    </row>
    <row r="62" spans="1:23" ht="12.75" customHeight="1">
      <c r="A62" s="13" t="s">
        <v>27</v>
      </c>
      <c r="B62" s="14" t="s">
        <v>124</v>
      </c>
      <c r="C62" s="15" t="s">
        <v>125</v>
      </c>
      <c r="D62" s="16">
        <v>4435000</v>
      </c>
      <c r="E62" s="17">
        <v>6952500</v>
      </c>
      <c r="F62" s="17">
        <v>5326256</v>
      </c>
      <c r="G62" s="18">
        <f t="shared" si="9"/>
        <v>0.7660921970514204</v>
      </c>
      <c r="H62" s="16">
        <v>114663</v>
      </c>
      <c r="I62" s="17">
        <v>1466607</v>
      </c>
      <c r="J62" s="17">
        <v>1466607</v>
      </c>
      <c r="K62" s="16">
        <v>3047877</v>
      </c>
      <c r="L62" s="16">
        <v>887253</v>
      </c>
      <c r="M62" s="17">
        <v>181937</v>
      </c>
      <c r="N62" s="17">
        <v>-1727734</v>
      </c>
      <c r="O62" s="16">
        <v>-658544</v>
      </c>
      <c r="P62" s="16">
        <v>200601</v>
      </c>
      <c r="Q62" s="17">
        <v>2221343</v>
      </c>
      <c r="R62" s="17">
        <v>514979</v>
      </c>
      <c r="S62" s="19">
        <v>2936923</v>
      </c>
      <c r="T62" s="16">
        <v>0</v>
      </c>
      <c r="U62" s="17">
        <v>0</v>
      </c>
      <c r="V62" s="17">
        <v>0</v>
      </c>
      <c r="W62" s="19">
        <v>0</v>
      </c>
    </row>
    <row r="63" spans="1:23" ht="12.75" customHeight="1">
      <c r="A63" s="13" t="s">
        <v>27</v>
      </c>
      <c r="B63" s="14" t="s">
        <v>126</v>
      </c>
      <c r="C63" s="15" t="s">
        <v>127</v>
      </c>
      <c r="D63" s="16">
        <v>8841500</v>
      </c>
      <c r="E63" s="17">
        <v>13820000</v>
      </c>
      <c r="F63" s="17">
        <v>8905096</v>
      </c>
      <c r="G63" s="18">
        <f t="shared" si="9"/>
        <v>0.6443629522431259</v>
      </c>
      <c r="H63" s="16">
        <v>491102</v>
      </c>
      <c r="I63" s="17">
        <v>155195</v>
      </c>
      <c r="J63" s="17">
        <v>1725684</v>
      </c>
      <c r="K63" s="16">
        <v>2371981</v>
      </c>
      <c r="L63" s="16">
        <v>345678</v>
      </c>
      <c r="M63" s="17">
        <v>892208</v>
      </c>
      <c r="N63" s="17">
        <v>2238552</v>
      </c>
      <c r="O63" s="16">
        <v>3476438</v>
      </c>
      <c r="P63" s="16">
        <v>973937</v>
      </c>
      <c r="Q63" s="17">
        <v>917106</v>
      </c>
      <c r="R63" s="17">
        <v>1165634</v>
      </c>
      <c r="S63" s="19">
        <v>3056677</v>
      </c>
      <c r="T63" s="16">
        <v>0</v>
      </c>
      <c r="U63" s="17">
        <v>0</v>
      </c>
      <c r="V63" s="17">
        <v>0</v>
      </c>
      <c r="W63" s="19">
        <v>0</v>
      </c>
    </row>
    <row r="64" spans="1:23" ht="12.75" customHeight="1">
      <c r="A64" s="13" t="s">
        <v>27</v>
      </c>
      <c r="B64" s="14" t="s">
        <v>128</v>
      </c>
      <c r="C64" s="15" t="s">
        <v>129</v>
      </c>
      <c r="D64" s="16">
        <v>13232060</v>
      </c>
      <c r="E64" s="17">
        <v>12660020</v>
      </c>
      <c r="F64" s="17">
        <v>9596934</v>
      </c>
      <c r="G64" s="18">
        <f t="shared" si="9"/>
        <v>0.7580504612157011</v>
      </c>
      <c r="H64" s="16">
        <v>0</v>
      </c>
      <c r="I64" s="17">
        <v>49713</v>
      </c>
      <c r="J64" s="17">
        <v>232715</v>
      </c>
      <c r="K64" s="16">
        <v>282428</v>
      </c>
      <c r="L64" s="16">
        <v>1277471</v>
      </c>
      <c r="M64" s="17">
        <v>828233</v>
      </c>
      <c r="N64" s="17">
        <v>2857339</v>
      </c>
      <c r="O64" s="16">
        <v>4963043</v>
      </c>
      <c r="P64" s="16">
        <v>1928520</v>
      </c>
      <c r="Q64" s="17">
        <v>38685</v>
      </c>
      <c r="R64" s="17">
        <v>2384258</v>
      </c>
      <c r="S64" s="19">
        <v>4351463</v>
      </c>
      <c r="T64" s="16">
        <v>0</v>
      </c>
      <c r="U64" s="17">
        <v>0</v>
      </c>
      <c r="V64" s="17">
        <v>0</v>
      </c>
      <c r="W64" s="19">
        <v>0</v>
      </c>
    </row>
    <row r="65" spans="1:23" ht="12.75" customHeight="1">
      <c r="A65" s="13" t="s">
        <v>27</v>
      </c>
      <c r="B65" s="14" t="s">
        <v>130</v>
      </c>
      <c r="C65" s="15" t="s">
        <v>131</v>
      </c>
      <c r="D65" s="16">
        <v>214039956</v>
      </c>
      <c r="E65" s="17">
        <v>228911709</v>
      </c>
      <c r="F65" s="17">
        <v>161814281</v>
      </c>
      <c r="G65" s="18">
        <f t="shared" si="9"/>
        <v>0.7068851204985761</v>
      </c>
      <c r="H65" s="16">
        <v>6691285</v>
      </c>
      <c r="I65" s="17">
        <v>22304488</v>
      </c>
      <c r="J65" s="17">
        <v>20332456</v>
      </c>
      <c r="K65" s="16">
        <v>49328229</v>
      </c>
      <c r="L65" s="16">
        <v>18509563</v>
      </c>
      <c r="M65" s="17">
        <v>19974183</v>
      </c>
      <c r="N65" s="17">
        <v>18958426</v>
      </c>
      <c r="O65" s="16">
        <v>57442172</v>
      </c>
      <c r="P65" s="16">
        <v>11707511</v>
      </c>
      <c r="Q65" s="17">
        <v>19148856</v>
      </c>
      <c r="R65" s="17">
        <v>24187513</v>
      </c>
      <c r="S65" s="19">
        <v>55043880</v>
      </c>
      <c r="T65" s="16">
        <v>0</v>
      </c>
      <c r="U65" s="17">
        <v>0</v>
      </c>
      <c r="V65" s="17">
        <v>0</v>
      </c>
      <c r="W65" s="19">
        <v>0</v>
      </c>
    </row>
    <row r="66" spans="1:23" ht="12.75" customHeight="1">
      <c r="A66" s="13" t="s">
        <v>42</v>
      </c>
      <c r="B66" s="14" t="s">
        <v>132</v>
      </c>
      <c r="C66" s="15" t="s">
        <v>133</v>
      </c>
      <c r="D66" s="16">
        <v>2876640</v>
      </c>
      <c r="E66" s="17">
        <v>2750640</v>
      </c>
      <c r="F66" s="17">
        <v>1211988</v>
      </c>
      <c r="G66" s="18">
        <f t="shared" si="9"/>
        <v>0.44062036471512084</v>
      </c>
      <c r="H66" s="16">
        <v>0</v>
      </c>
      <c r="I66" s="17">
        <v>0</v>
      </c>
      <c r="J66" s="17">
        <v>0</v>
      </c>
      <c r="K66" s="16">
        <v>0</v>
      </c>
      <c r="L66" s="16">
        <v>0</v>
      </c>
      <c r="M66" s="17">
        <v>247846</v>
      </c>
      <c r="N66" s="17">
        <v>0</v>
      </c>
      <c r="O66" s="16">
        <v>247846</v>
      </c>
      <c r="P66" s="16">
        <v>0</v>
      </c>
      <c r="Q66" s="17">
        <v>0</v>
      </c>
      <c r="R66" s="17">
        <v>964142</v>
      </c>
      <c r="S66" s="19">
        <v>964142</v>
      </c>
      <c r="T66" s="16">
        <v>0</v>
      </c>
      <c r="U66" s="17">
        <v>0</v>
      </c>
      <c r="V66" s="17">
        <v>0</v>
      </c>
      <c r="W66" s="19">
        <v>0</v>
      </c>
    </row>
    <row r="67" spans="1:23" ht="12.75" customHeight="1">
      <c r="A67" s="20"/>
      <c r="B67" s="21" t="s">
        <v>134</v>
      </c>
      <c r="C67" s="22"/>
      <c r="D67" s="23">
        <f>SUM(D61:D66)</f>
        <v>246464805</v>
      </c>
      <c r="E67" s="24">
        <f>SUM(E61:E66)</f>
        <v>268134518</v>
      </c>
      <c r="F67" s="24">
        <f>SUM(F61:F66)</f>
        <v>186854555</v>
      </c>
      <c r="G67" s="25">
        <f t="shared" si="9"/>
        <v>0.6968687075194101</v>
      </c>
      <c r="H67" s="23">
        <f aca="true" t="shared" si="12" ref="H67:W67">SUM(H61:H66)</f>
        <v>7297050</v>
      </c>
      <c r="I67" s="24">
        <f t="shared" si="12"/>
        <v>23976003</v>
      </c>
      <c r="J67" s="24">
        <f t="shared" si="12"/>
        <v>23757462</v>
      </c>
      <c r="K67" s="23">
        <f t="shared" si="12"/>
        <v>55030515</v>
      </c>
      <c r="L67" s="23">
        <f t="shared" si="12"/>
        <v>21019965</v>
      </c>
      <c r="M67" s="24">
        <f t="shared" si="12"/>
        <v>22124407</v>
      </c>
      <c r="N67" s="24">
        <f t="shared" si="12"/>
        <v>22326583</v>
      </c>
      <c r="O67" s="23">
        <f t="shared" si="12"/>
        <v>65470955</v>
      </c>
      <c r="P67" s="23">
        <f t="shared" si="12"/>
        <v>14810569</v>
      </c>
      <c r="Q67" s="24">
        <f t="shared" si="12"/>
        <v>22325990</v>
      </c>
      <c r="R67" s="24">
        <f t="shared" si="12"/>
        <v>29216526</v>
      </c>
      <c r="S67" s="26">
        <f t="shared" si="12"/>
        <v>66353085</v>
      </c>
      <c r="T67" s="23">
        <f t="shared" si="12"/>
        <v>0</v>
      </c>
      <c r="U67" s="24">
        <f t="shared" si="12"/>
        <v>0</v>
      </c>
      <c r="V67" s="24">
        <f t="shared" si="12"/>
        <v>0</v>
      </c>
      <c r="W67" s="26">
        <f t="shared" si="12"/>
        <v>0</v>
      </c>
    </row>
    <row r="68" spans="1:23" ht="12.75" customHeight="1">
      <c r="A68" s="13" t="s">
        <v>27</v>
      </c>
      <c r="B68" s="14" t="s">
        <v>135</v>
      </c>
      <c r="C68" s="15" t="s">
        <v>136</v>
      </c>
      <c r="D68" s="16">
        <v>45003276</v>
      </c>
      <c r="E68" s="17">
        <v>24572916</v>
      </c>
      <c r="F68" s="17">
        <v>6502727</v>
      </c>
      <c r="G68" s="18">
        <f t="shared" si="9"/>
        <v>0.26462984694205605</v>
      </c>
      <c r="H68" s="16">
        <v>80239</v>
      </c>
      <c r="I68" s="17">
        <v>528556</v>
      </c>
      <c r="J68" s="17">
        <v>192442</v>
      </c>
      <c r="K68" s="16">
        <v>801237</v>
      </c>
      <c r="L68" s="16">
        <v>838931</v>
      </c>
      <c r="M68" s="17">
        <v>794697</v>
      </c>
      <c r="N68" s="17">
        <v>688393</v>
      </c>
      <c r="O68" s="16">
        <v>2322021</v>
      </c>
      <c r="P68" s="16">
        <v>330552</v>
      </c>
      <c r="Q68" s="17">
        <v>1232376</v>
      </c>
      <c r="R68" s="17">
        <v>1816541</v>
      </c>
      <c r="S68" s="19">
        <v>3379469</v>
      </c>
      <c r="T68" s="16">
        <v>0</v>
      </c>
      <c r="U68" s="17">
        <v>0</v>
      </c>
      <c r="V68" s="17">
        <v>0</v>
      </c>
      <c r="W68" s="19">
        <v>0</v>
      </c>
    </row>
    <row r="69" spans="1:23" ht="12.75" customHeight="1">
      <c r="A69" s="13" t="s">
        <v>27</v>
      </c>
      <c r="B69" s="14" t="s">
        <v>137</v>
      </c>
      <c r="C69" s="15" t="s">
        <v>138</v>
      </c>
      <c r="D69" s="16">
        <v>14931517</v>
      </c>
      <c r="E69" s="17">
        <v>13097917</v>
      </c>
      <c r="F69" s="17">
        <v>6908465</v>
      </c>
      <c r="G69" s="18">
        <f t="shared" si="9"/>
        <v>0.5274476086541089</v>
      </c>
      <c r="H69" s="16">
        <v>345928</v>
      </c>
      <c r="I69" s="17">
        <v>261079</v>
      </c>
      <c r="J69" s="17">
        <v>842484</v>
      </c>
      <c r="K69" s="16">
        <v>1449491</v>
      </c>
      <c r="L69" s="16">
        <v>978327</v>
      </c>
      <c r="M69" s="17">
        <v>3216463</v>
      </c>
      <c r="N69" s="17">
        <v>1153769</v>
      </c>
      <c r="O69" s="16">
        <v>5348559</v>
      </c>
      <c r="P69" s="16">
        <v>-3081246</v>
      </c>
      <c r="Q69" s="17">
        <v>1540856</v>
      </c>
      <c r="R69" s="17">
        <v>1650805</v>
      </c>
      <c r="S69" s="19">
        <v>110415</v>
      </c>
      <c r="T69" s="16">
        <v>0</v>
      </c>
      <c r="U69" s="17">
        <v>0</v>
      </c>
      <c r="V69" s="17">
        <v>0</v>
      </c>
      <c r="W69" s="19">
        <v>0</v>
      </c>
    </row>
    <row r="70" spans="1:23" ht="12.75" customHeight="1">
      <c r="A70" s="13" t="s">
        <v>27</v>
      </c>
      <c r="B70" s="14" t="s">
        <v>139</v>
      </c>
      <c r="C70" s="15" t="s">
        <v>140</v>
      </c>
      <c r="D70" s="16">
        <v>18751416</v>
      </c>
      <c r="E70" s="17">
        <v>18751416</v>
      </c>
      <c r="F70" s="17">
        <v>10480634</v>
      </c>
      <c r="G70" s="18">
        <f t="shared" si="9"/>
        <v>0.5589249366554504</v>
      </c>
      <c r="H70" s="16">
        <v>1167480</v>
      </c>
      <c r="I70" s="17">
        <v>554515</v>
      </c>
      <c r="J70" s="17">
        <v>930909</v>
      </c>
      <c r="K70" s="16">
        <v>2652904</v>
      </c>
      <c r="L70" s="16">
        <v>4634626</v>
      </c>
      <c r="M70" s="17">
        <v>64000</v>
      </c>
      <c r="N70" s="17">
        <v>363780</v>
      </c>
      <c r="O70" s="16">
        <v>5062406</v>
      </c>
      <c r="P70" s="16">
        <v>598107</v>
      </c>
      <c r="Q70" s="17">
        <v>614888</v>
      </c>
      <c r="R70" s="17">
        <v>1552329</v>
      </c>
      <c r="S70" s="19">
        <v>2765324</v>
      </c>
      <c r="T70" s="16">
        <v>0</v>
      </c>
      <c r="U70" s="17">
        <v>0</v>
      </c>
      <c r="V70" s="17">
        <v>0</v>
      </c>
      <c r="W70" s="19">
        <v>0</v>
      </c>
    </row>
    <row r="71" spans="1:23" ht="12.75" customHeight="1">
      <c r="A71" s="13" t="s">
        <v>27</v>
      </c>
      <c r="B71" s="14" t="s">
        <v>141</v>
      </c>
      <c r="C71" s="15" t="s">
        <v>142</v>
      </c>
      <c r="D71" s="16">
        <v>73987134</v>
      </c>
      <c r="E71" s="17">
        <v>96817134</v>
      </c>
      <c r="F71" s="17">
        <v>21048758</v>
      </c>
      <c r="G71" s="18">
        <f t="shared" si="9"/>
        <v>0.21740736510543682</v>
      </c>
      <c r="H71" s="16">
        <v>201962</v>
      </c>
      <c r="I71" s="17">
        <v>668639</v>
      </c>
      <c r="J71" s="17">
        <v>833422</v>
      </c>
      <c r="K71" s="16">
        <v>1704023</v>
      </c>
      <c r="L71" s="16">
        <v>121506</v>
      </c>
      <c r="M71" s="17">
        <v>4470200</v>
      </c>
      <c r="N71" s="17">
        <v>6218709</v>
      </c>
      <c r="O71" s="16">
        <v>10810415</v>
      </c>
      <c r="P71" s="16">
        <v>2872970</v>
      </c>
      <c r="Q71" s="17">
        <v>4738747</v>
      </c>
      <c r="R71" s="17">
        <v>922603</v>
      </c>
      <c r="S71" s="19">
        <v>8534320</v>
      </c>
      <c r="T71" s="16">
        <v>0</v>
      </c>
      <c r="U71" s="17">
        <v>0</v>
      </c>
      <c r="V71" s="17">
        <v>0</v>
      </c>
      <c r="W71" s="19">
        <v>0</v>
      </c>
    </row>
    <row r="72" spans="1:23" ht="12.75" customHeight="1">
      <c r="A72" s="13" t="s">
        <v>27</v>
      </c>
      <c r="B72" s="14" t="s">
        <v>143</v>
      </c>
      <c r="C72" s="15" t="s">
        <v>144</v>
      </c>
      <c r="D72" s="16">
        <v>6296125</v>
      </c>
      <c r="E72" s="17">
        <v>10296125</v>
      </c>
      <c r="F72" s="17">
        <v>3878545</v>
      </c>
      <c r="G72" s="18">
        <f t="shared" si="9"/>
        <v>0.3766994864572837</v>
      </c>
      <c r="H72" s="16">
        <v>0</v>
      </c>
      <c r="I72" s="17">
        <v>1119575</v>
      </c>
      <c r="J72" s="17">
        <v>0</v>
      </c>
      <c r="K72" s="16">
        <v>1119575</v>
      </c>
      <c r="L72" s="16">
        <v>0</v>
      </c>
      <c r="M72" s="17">
        <v>0</v>
      </c>
      <c r="N72" s="17">
        <v>2758970</v>
      </c>
      <c r="O72" s="16">
        <v>2758970</v>
      </c>
      <c r="P72" s="16">
        <v>0</v>
      </c>
      <c r="Q72" s="17">
        <v>0</v>
      </c>
      <c r="R72" s="17">
        <v>0</v>
      </c>
      <c r="S72" s="19">
        <v>0</v>
      </c>
      <c r="T72" s="16">
        <v>0</v>
      </c>
      <c r="U72" s="17">
        <v>0</v>
      </c>
      <c r="V72" s="17">
        <v>0</v>
      </c>
      <c r="W72" s="19">
        <v>0</v>
      </c>
    </row>
    <row r="73" spans="1:23" ht="12.75" customHeight="1">
      <c r="A73" s="13" t="s">
        <v>27</v>
      </c>
      <c r="B73" s="14" t="s">
        <v>145</v>
      </c>
      <c r="C73" s="15" t="s">
        <v>146</v>
      </c>
      <c r="D73" s="16">
        <v>0</v>
      </c>
      <c r="E73" s="17">
        <v>0</v>
      </c>
      <c r="F73" s="17">
        <v>0</v>
      </c>
      <c r="G73" s="18">
        <f t="shared" si="9"/>
        <v>0</v>
      </c>
      <c r="H73" s="16">
        <v>0</v>
      </c>
      <c r="I73" s="17">
        <v>0</v>
      </c>
      <c r="J73" s="17">
        <v>0</v>
      </c>
      <c r="K73" s="16">
        <v>0</v>
      </c>
      <c r="L73" s="16">
        <v>0</v>
      </c>
      <c r="M73" s="17">
        <v>0</v>
      </c>
      <c r="N73" s="17">
        <v>0</v>
      </c>
      <c r="O73" s="16">
        <v>0</v>
      </c>
      <c r="P73" s="16">
        <v>0</v>
      </c>
      <c r="Q73" s="17">
        <v>0</v>
      </c>
      <c r="R73" s="17">
        <v>0</v>
      </c>
      <c r="S73" s="19">
        <v>0</v>
      </c>
      <c r="T73" s="16">
        <v>0</v>
      </c>
      <c r="U73" s="17">
        <v>0</v>
      </c>
      <c r="V73" s="17">
        <v>0</v>
      </c>
      <c r="W73" s="19">
        <v>0</v>
      </c>
    </row>
    <row r="74" spans="1:23" ht="12.75" customHeight="1">
      <c r="A74" s="13" t="s">
        <v>42</v>
      </c>
      <c r="B74" s="14" t="s">
        <v>147</v>
      </c>
      <c r="C74" s="15" t="s">
        <v>148</v>
      </c>
      <c r="D74" s="16">
        <v>1490167</v>
      </c>
      <c r="E74" s="17">
        <v>1153797</v>
      </c>
      <c r="F74" s="17">
        <v>412097</v>
      </c>
      <c r="G74" s="18">
        <f t="shared" si="9"/>
        <v>0.3571659486027438</v>
      </c>
      <c r="H74" s="16">
        <v>5747</v>
      </c>
      <c r="I74" s="17">
        <v>2812</v>
      </c>
      <c r="J74" s="17">
        <v>2812</v>
      </c>
      <c r="K74" s="16">
        <v>11371</v>
      </c>
      <c r="L74" s="16">
        <v>138474</v>
      </c>
      <c r="M74" s="17">
        <v>383</v>
      </c>
      <c r="N74" s="17">
        <v>26438</v>
      </c>
      <c r="O74" s="16">
        <v>165295</v>
      </c>
      <c r="P74" s="16">
        <v>15000</v>
      </c>
      <c r="Q74" s="17">
        <v>180624</v>
      </c>
      <c r="R74" s="17">
        <v>39807</v>
      </c>
      <c r="S74" s="19">
        <v>235431</v>
      </c>
      <c r="T74" s="16">
        <v>0</v>
      </c>
      <c r="U74" s="17">
        <v>0</v>
      </c>
      <c r="V74" s="17">
        <v>0</v>
      </c>
      <c r="W74" s="19">
        <v>0</v>
      </c>
    </row>
    <row r="75" spans="1:23" ht="12.75" customHeight="1">
      <c r="A75" s="20"/>
      <c r="B75" s="21" t="s">
        <v>149</v>
      </c>
      <c r="C75" s="22"/>
      <c r="D75" s="23">
        <f>SUM(D68:D74)</f>
        <v>160459635</v>
      </c>
      <c r="E75" s="24">
        <f>SUM(E68:E74)</f>
        <v>164689305</v>
      </c>
      <c r="F75" s="24">
        <f>SUM(F68:F74)</f>
        <v>49231226</v>
      </c>
      <c r="G75" s="25">
        <f t="shared" si="9"/>
        <v>0.29893395931205125</v>
      </c>
      <c r="H75" s="23">
        <f aca="true" t="shared" si="13" ref="H75:W75">SUM(H68:H74)</f>
        <v>1801356</v>
      </c>
      <c r="I75" s="24">
        <f t="shared" si="13"/>
        <v>3135176</v>
      </c>
      <c r="J75" s="24">
        <f t="shared" si="13"/>
        <v>2802069</v>
      </c>
      <c r="K75" s="23">
        <f t="shared" si="13"/>
        <v>7738601</v>
      </c>
      <c r="L75" s="23">
        <f t="shared" si="13"/>
        <v>6711864</v>
      </c>
      <c r="M75" s="24">
        <f t="shared" si="13"/>
        <v>8545743</v>
      </c>
      <c r="N75" s="24">
        <f t="shared" si="13"/>
        <v>11210059</v>
      </c>
      <c r="O75" s="23">
        <f t="shared" si="13"/>
        <v>26467666</v>
      </c>
      <c r="P75" s="23">
        <f t="shared" si="13"/>
        <v>735383</v>
      </c>
      <c r="Q75" s="24">
        <f t="shared" si="13"/>
        <v>8307491</v>
      </c>
      <c r="R75" s="24">
        <f t="shared" si="13"/>
        <v>5982085</v>
      </c>
      <c r="S75" s="26">
        <f t="shared" si="13"/>
        <v>15024959</v>
      </c>
      <c r="T75" s="23">
        <f t="shared" si="13"/>
        <v>0</v>
      </c>
      <c r="U75" s="24">
        <f t="shared" si="13"/>
        <v>0</v>
      </c>
      <c r="V75" s="24">
        <f t="shared" si="13"/>
        <v>0</v>
      </c>
      <c r="W75" s="26">
        <f t="shared" si="13"/>
        <v>0</v>
      </c>
    </row>
    <row r="76" spans="1:23" ht="12.75" customHeight="1">
      <c r="A76" s="13" t="s">
        <v>27</v>
      </c>
      <c r="B76" s="14" t="s">
        <v>150</v>
      </c>
      <c r="C76" s="15" t="s">
        <v>151</v>
      </c>
      <c r="D76" s="16">
        <v>60896895</v>
      </c>
      <c r="E76" s="17">
        <v>88740388</v>
      </c>
      <c r="F76" s="17">
        <v>49201927</v>
      </c>
      <c r="G76" s="18">
        <f t="shared" si="9"/>
        <v>0.5544479589158434</v>
      </c>
      <c r="H76" s="16">
        <v>434353</v>
      </c>
      <c r="I76" s="17">
        <v>4617058</v>
      </c>
      <c r="J76" s="17">
        <v>4875433</v>
      </c>
      <c r="K76" s="16">
        <v>9926844</v>
      </c>
      <c r="L76" s="16">
        <v>7249985</v>
      </c>
      <c r="M76" s="17">
        <v>6122046</v>
      </c>
      <c r="N76" s="17">
        <v>4480250</v>
      </c>
      <c r="O76" s="16">
        <v>17852281</v>
      </c>
      <c r="P76" s="16">
        <v>3718118</v>
      </c>
      <c r="Q76" s="17">
        <v>3964498</v>
      </c>
      <c r="R76" s="17">
        <v>13740186</v>
      </c>
      <c r="S76" s="19">
        <v>21422802</v>
      </c>
      <c r="T76" s="16">
        <v>0</v>
      </c>
      <c r="U76" s="17">
        <v>0</v>
      </c>
      <c r="V76" s="17">
        <v>0</v>
      </c>
      <c r="W76" s="19">
        <v>0</v>
      </c>
    </row>
    <row r="77" spans="1:23" ht="12.75" customHeight="1">
      <c r="A77" s="13" t="s">
        <v>27</v>
      </c>
      <c r="B77" s="14" t="s">
        <v>152</v>
      </c>
      <c r="C77" s="15" t="s">
        <v>153</v>
      </c>
      <c r="D77" s="16">
        <v>32839797</v>
      </c>
      <c r="E77" s="17">
        <v>46489797</v>
      </c>
      <c r="F77" s="17">
        <v>48224878</v>
      </c>
      <c r="G77" s="18">
        <f t="shared" si="9"/>
        <v>1.0373217590087562</v>
      </c>
      <c r="H77" s="16">
        <v>991597</v>
      </c>
      <c r="I77" s="17">
        <v>2658960</v>
      </c>
      <c r="J77" s="17">
        <v>2555597</v>
      </c>
      <c r="K77" s="16">
        <v>6206154</v>
      </c>
      <c r="L77" s="16">
        <v>4768588</v>
      </c>
      <c r="M77" s="17">
        <v>7300889</v>
      </c>
      <c r="N77" s="17">
        <v>13497464</v>
      </c>
      <c r="O77" s="16">
        <v>25566941</v>
      </c>
      <c r="P77" s="16">
        <v>2550873</v>
      </c>
      <c r="Q77" s="17">
        <v>3815256</v>
      </c>
      <c r="R77" s="17">
        <v>10085654</v>
      </c>
      <c r="S77" s="19">
        <v>16451783</v>
      </c>
      <c r="T77" s="16">
        <v>0</v>
      </c>
      <c r="U77" s="17">
        <v>0</v>
      </c>
      <c r="V77" s="17">
        <v>0</v>
      </c>
      <c r="W77" s="19">
        <v>0</v>
      </c>
    </row>
    <row r="78" spans="1:23" ht="12.75" customHeight="1">
      <c r="A78" s="13" t="s">
        <v>27</v>
      </c>
      <c r="B78" s="14" t="s">
        <v>154</v>
      </c>
      <c r="C78" s="15" t="s">
        <v>155</v>
      </c>
      <c r="D78" s="16">
        <v>47626850</v>
      </c>
      <c r="E78" s="17">
        <v>41056600</v>
      </c>
      <c r="F78" s="17">
        <v>9031239</v>
      </c>
      <c r="G78" s="18">
        <f t="shared" si="9"/>
        <v>0.21997045542007862</v>
      </c>
      <c r="H78" s="16">
        <v>388763</v>
      </c>
      <c r="I78" s="17">
        <v>357237</v>
      </c>
      <c r="J78" s="17">
        <v>752428</v>
      </c>
      <c r="K78" s="16">
        <v>1498428</v>
      </c>
      <c r="L78" s="16">
        <v>259880</v>
      </c>
      <c r="M78" s="17">
        <v>653662</v>
      </c>
      <c r="N78" s="17">
        <v>1406951</v>
      </c>
      <c r="O78" s="16">
        <v>2320493</v>
      </c>
      <c r="P78" s="16">
        <v>811305</v>
      </c>
      <c r="Q78" s="17">
        <v>1135194</v>
      </c>
      <c r="R78" s="17">
        <v>3265819</v>
      </c>
      <c r="S78" s="19">
        <v>5212318</v>
      </c>
      <c r="T78" s="16">
        <v>0</v>
      </c>
      <c r="U78" s="17">
        <v>0</v>
      </c>
      <c r="V78" s="17">
        <v>0</v>
      </c>
      <c r="W78" s="19">
        <v>0</v>
      </c>
    </row>
    <row r="79" spans="1:23" ht="12.75" customHeight="1">
      <c r="A79" s="13" t="s">
        <v>27</v>
      </c>
      <c r="B79" s="14" t="s">
        <v>156</v>
      </c>
      <c r="C79" s="15" t="s">
        <v>157</v>
      </c>
      <c r="D79" s="16">
        <v>18545581</v>
      </c>
      <c r="E79" s="17">
        <v>19398229</v>
      </c>
      <c r="F79" s="17">
        <v>8365073</v>
      </c>
      <c r="G79" s="18">
        <f t="shared" si="9"/>
        <v>0.4312286961866467</v>
      </c>
      <c r="H79" s="16">
        <v>12790</v>
      </c>
      <c r="I79" s="17">
        <v>621141</v>
      </c>
      <c r="J79" s="17">
        <v>14979</v>
      </c>
      <c r="K79" s="16">
        <v>648910</v>
      </c>
      <c r="L79" s="16">
        <v>1195070</v>
      </c>
      <c r="M79" s="17">
        <v>28063</v>
      </c>
      <c r="N79" s="17">
        <v>1750571</v>
      </c>
      <c r="O79" s="16">
        <v>2973704</v>
      </c>
      <c r="P79" s="16">
        <v>162299</v>
      </c>
      <c r="Q79" s="17">
        <v>369779</v>
      </c>
      <c r="R79" s="17">
        <v>4210381</v>
      </c>
      <c r="S79" s="19">
        <v>4742459</v>
      </c>
      <c r="T79" s="16">
        <v>0</v>
      </c>
      <c r="U79" s="17">
        <v>0</v>
      </c>
      <c r="V79" s="17">
        <v>0</v>
      </c>
      <c r="W79" s="19">
        <v>0</v>
      </c>
    </row>
    <row r="80" spans="1:23" ht="12.75" customHeight="1">
      <c r="A80" s="13" t="s">
        <v>42</v>
      </c>
      <c r="B80" s="14" t="s">
        <v>158</v>
      </c>
      <c r="C80" s="15" t="s">
        <v>159</v>
      </c>
      <c r="D80" s="16">
        <v>4942900</v>
      </c>
      <c r="E80" s="17">
        <v>4266900</v>
      </c>
      <c r="F80" s="17">
        <v>2371127</v>
      </c>
      <c r="G80" s="18">
        <f t="shared" si="9"/>
        <v>0.555702500644496</v>
      </c>
      <c r="H80" s="16">
        <v>51777</v>
      </c>
      <c r="I80" s="17">
        <v>6353</v>
      </c>
      <c r="J80" s="17">
        <v>183815</v>
      </c>
      <c r="K80" s="16">
        <v>241945</v>
      </c>
      <c r="L80" s="16">
        <v>140883</v>
      </c>
      <c r="M80" s="17">
        <v>53766</v>
      </c>
      <c r="N80" s="17">
        <v>301047</v>
      </c>
      <c r="O80" s="16">
        <v>495696</v>
      </c>
      <c r="P80" s="16">
        <v>0</v>
      </c>
      <c r="Q80" s="17">
        <v>1507731</v>
      </c>
      <c r="R80" s="17">
        <v>125755</v>
      </c>
      <c r="S80" s="19">
        <v>1633486</v>
      </c>
      <c r="T80" s="16">
        <v>0</v>
      </c>
      <c r="U80" s="17">
        <v>0</v>
      </c>
      <c r="V80" s="17">
        <v>0</v>
      </c>
      <c r="W80" s="19">
        <v>0</v>
      </c>
    </row>
    <row r="81" spans="1:23" ht="12.75" customHeight="1">
      <c r="A81" s="20"/>
      <c r="B81" s="21" t="s">
        <v>160</v>
      </c>
      <c r="C81" s="22"/>
      <c r="D81" s="23">
        <f>SUM(D76:D80)</f>
        <v>164852023</v>
      </c>
      <c r="E81" s="24">
        <f>SUM(E76:E80)</f>
        <v>199951914</v>
      </c>
      <c r="F81" s="24">
        <f>SUM(F76:F80)</f>
        <v>117194244</v>
      </c>
      <c r="G81" s="25">
        <f t="shared" si="9"/>
        <v>0.5861121389415658</v>
      </c>
      <c r="H81" s="23">
        <f aca="true" t="shared" si="14" ref="H81:W81">SUM(H76:H80)</f>
        <v>1879280</v>
      </c>
      <c r="I81" s="24">
        <f t="shared" si="14"/>
        <v>8260749</v>
      </c>
      <c r="J81" s="24">
        <f t="shared" si="14"/>
        <v>8382252</v>
      </c>
      <c r="K81" s="23">
        <f t="shared" si="14"/>
        <v>18522281</v>
      </c>
      <c r="L81" s="23">
        <f t="shared" si="14"/>
        <v>13614406</v>
      </c>
      <c r="M81" s="24">
        <f t="shared" si="14"/>
        <v>14158426</v>
      </c>
      <c r="N81" s="24">
        <f t="shared" si="14"/>
        <v>21436283</v>
      </c>
      <c r="O81" s="23">
        <f t="shared" si="14"/>
        <v>49209115</v>
      </c>
      <c r="P81" s="23">
        <f t="shared" si="14"/>
        <v>7242595</v>
      </c>
      <c r="Q81" s="24">
        <f t="shared" si="14"/>
        <v>10792458</v>
      </c>
      <c r="R81" s="24">
        <f t="shared" si="14"/>
        <v>31427795</v>
      </c>
      <c r="S81" s="26">
        <f t="shared" si="14"/>
        <v>49462848</v>
      </c>
      <c r="T81" s="23">
        <f t="shared" si="14"/>
        <v>0</v>
      </c>
      <c r="U81" s="24">
        <f t="shared" si="14"/>
        <v>0</v>
      </c>
      <c r="V81" s="24">
        <f t="shared" si="14"/>
        <v>0</v>
      </c>
      <c r="W81" s="26">
        <f t="shared" si="14"/>
        <v>0</v>
      </c>
    </row>
    <row r="82" spans="1:23" ht="12.75" customHeight="1">
      <c r="A82" s="20"/>
      <c r="B82" s="21" t="s">
        <v>161</v>
      </c>
      <c r="C82" s="22"/>
      <c r="D82" s="23">
        <f>SUM(D54,D56:D59,D61:D66,D68:D74,D76:D80)</f>
        <v>1059822646</v>
      </c>
      <c r="E82" s="24">
        <f>SUM(E54,E56:E59,E61:E66,E68:E74,E76:E80)</f>
        <v>1220324279</v>
      </c>
      <c r="F82" s="24">
        <f>SUM(F54,F56:F59,F61:F66,F68:F74,F76:F80)</f>
        <v>773514534</v>
      </c>
      <c r="G82" s="25">
        <f t="shared" si="9"/>
        <v>0.6338598250572052</v>
      </c>
      <c r="H82" s="23">
        <f aca="true" t="shared" si="15" ref="H82:W82">SUM(H54,H56:H59,H61:H66,H68:H74,H76:H80)</f>
        <v>45307056</v>
      </c>
      <c r="I82" s="24">
        <f t="shared" si="15"/>
        <v>88229999</v>
      </c>
      <c r="J82" s="24">
        <f t="shared" si="15"/>
        <v>84187302</v>
      </c>
      <c r="K82" s="23">
        <f t="shared" si="15"/>
        <v>217724357</v>
      </c>
      <c r="L82" s="23">
        <f t="shared" si="15"/>
        <v>88180514</v>
      </c>
      <c r="M82" s="24">
        <f t="shared" si="15"/>
        <v>106083662</v>
      </c>
      <c r="N82" s="24">
        <f t="shared" si="15"/>
        <v>86710189</v>
      </c>
      <c r="O82" s="23">
        <f t="shared" si="15"/>
        <v>280974365</v>
      </c>
      <c r="P82" s="23">
        <f t="shared" si="15"/>
        <v>62998562</v>
      </c>
      <c r="Q82" s="24">
        <f t="shared" si="15"/>
        <v>83248845</v>
      </c>
      <c r="R82" s="24">
        <f t="shared" si="15"/>
        <v>128568405</v>
      </c>
      <c r="S82" s="26">
        <f t="shared" si="15"/>
        <v>274815812</v>
      </c>
      <c r="T82" s="23">
        <f t="shared" si="15"/>
        <v>0</v>
      </c>
      <c r="U82" s="24">
        <f t="shared" si="15"/>
        <v>0</v>
      </c>
      <c r="V82" s="24">
        <f t="shared" si="15"/>
        <v>0</v>
      </c>
      <c r="W82" s="26">
        <f t="shared" si="15"/>
        <v>0</v>
      </c>
    </row>
    <row r="83" spans="1:23" ht="12.75" customHeight="1">
      <c r="A83" s="8"/>
      <c r="B83" s="9" t="s">
        <v>601</v>
      </c>
      <c r="C83" s="10"/>
      <c r="D83" s="27"/>
      <c r="E83" s="28"/>
      <c r="F83" s="28"/>
      <c r="G83" s="29"/>
      <c r="H83" s="27"/>
      <c r="I83" s="28"/>
      <c r="J83" s="28"/>
      <c r="K83" s="27"/>
      <c r="L83" s="27"/>
      <c r="M83" s="28"/>
      <c r="N83" s="28"/>
      <c r="O83" s="27"/>
      <c r="P83" s="27"/>
      <c r="Q83" s="28"/>
      <c r="R83" s="28"/>
      <c r="S83" s="30"/>
      <c r="T83" s="27"/>
      <c r="U83" s="28"/>
      <c r="V83" s="28"/>
      <c r="W83" s="30"/>
    </row>
    <row r="84" spans="1:23" ht="12.75" customHeight="1">
      <c r="A84" s="12"/>
      <c r="B84" s="9" t="s">
        <v>162</v>
      </c>
      <c r="C84" s="10"/>
      <c r="D84" s="27"/>
      <c r="E84" s="28"/>
      <c r="F84" s="28"/>
      <c r="G84" s="29"/>
      <c r="H84" s="27"/>
      <c r="I84" s="28"/>
      <c r="J84" s="28"/>
      <c r="K84" s="27"/>
      <c r="L84" s="27"/>
      <c r="M84" s="28"/>
      <c r="N84" s="28"/>
      <c r="O84" s="27"/>
      <c r="P84" s="27"/>
      <c r="Q84" s="28"/>
      <c r="R84" s="28"/>
      <c r="S84" s="30"/>
      <c r="T84" s="27"/>
      <c r="U84" s="28"/>
      <c r="V84" s="28"/>
      <c r="W84" s="30"/>
    </row>
    <row r="85" spans="1:23" ht="12.75" customHeight="1">
      <c r="A85" s="13" t="s">
        <v>21</v>
      </c>
      <c r="B85" s="14" t="s">
        <v>163</v>
      </c>
      <c r="C85" s="15" t="s">
        <v>164</v>
      </c>
      <c r="D85" s="16">
        <v>3019627091</v>
      </c>
      <c r="E85" s="17">
        <v>2240152132</v>
      </c>
      <c r="F85" s="17">
        <v>1763952427</v>
      </c>
      <c r="G85" s="18">
        <f aca="true" t="shared" si="16" ref="G85:G98">IF($E85=0,0,$F85/$E85)</f>
        <v>0.7874252832217915</v>
      </c>
      <c r="H85" s="16">
        <v>31362489</v>
      </c>
      <c r="I85" s="17">
        <v>145739565</v>
      </c>
      <c r="J85" s="17">
        <v>281280332</v>
      </c>
      <c r="K85" s="16">
        <v>458382386</v>
      </c>
      <c r="L85" s="16">
        <v>255714688</v>
      </c>
      <c r="M85" s="17">
        <v>255175532</v>
      </c>
      <c r="N85" s="17">
        <v>331539473</v>
      </c>
      <c r="O85" s="16">
        <v>842429693</v>
      </c>
      <c r="P85" s="16">
        <v>132280946</v>
      </c>
      <c r="Q85" s="17">
        <v>167778733</v>
      </c>
      <c r="R85" s="17">
        <v>163080669</v>
      </c>
      <c r="S85" s="19">
        <v>463140348</v>
      </c>
      <c r="T85" s="16">
        <v>0</v>
      </c>
      <c r="U85" s="17">
        <v>0</v>
      </c>
      <c r="V85" s="17">
        <v>0</v>
      </c>
      <c r="W85" s="19">
        <v>0</v>
      </c>
    </row>
    <row r="86" spans="1:23" ht="12.75" customHeight="1">
      <c r="A86" s="13" t="s">
        <v>21</v>
      </c>
      <c r="B86" s="14" t="s">
        <v>165</v>
      </c>
      <c r="C86" s="15" t="s">
        <v>166</v>
      </c>
      <c r="D86" s="16">
        <v>8804335417</v>
      </c>
      <c r="E86" s="17">
        <v>2333417604</v>
      </c>
      <c r="F86" s="17">
        <v>1373723467</v>
      </c>
      <c r="G86" s="18">
        <f t="shared" si="16"/>
        <v>0.5887173665978737</v>
      </c>
      <c r="H86" s="16">
        <v>80847633</v>
      </c>
      <c r="I86" s="17">
        <v>126124939</v>
      </c>
      <c r="J86" s="17">
        <v>247798355</v>
      </c>
      <c r="K86" s="16">
        <v>454770927</v>
      </c>
      <c r="L86" s="16">
        <v>145160077</v>
      </c>
      <c r="M86" s="17">
        <v>131482019</v>
      </c>
      <c r="N86" s="17">
        <v>162919022</v>
      </c>
      <c r="O86" s="16">
        <v>439561118</v>
      </c>
      <c r="P86" s="16">
        <v>145495096</v>
      </c>
      <c r="Q86" s="17">
        <v>153623239</v>
      </c>
      <c r="R86" s="17">
        <v>180273087</v>
      </c>
      <c r="S86" s="19">
        <v>479391422</v>
      </c>
      <c r="T86" s="16">
        <v>0</v>
      </c>
      <c r="U86" s="17">
        <v>0</v>
      </c>
      <c r="V86" s="17">
        <v>0</v>
      </c>
      <c r="W86" s="19">
        <v>0</v>
      </c>
    </row>
    <row r="87" spans="1:23" ht="12.75" customHeight="1">
      <c r="A87" s="13" t="s">
        <v>21</v>
      </c>
      <c r="B87" s="14" t="s">
        <v>167</v>
      </c>
      <c r="C87" s="15" t="s">
        <v>168</v>
      </c>
      <c r="D87" s="16">
        <v>1468739922</v>
      </c>
      <c r="E87" s="17">
        <v>1462564448</v>
      </c>
      <c r="F87" s="17">
        <v>868287870</v>
      </c>
      <c r="G87" s="18">
        <f t="shared" si="16"/>
        <v>0.5936749462133788</v>
      </c>
      <c r="H87" s="16">
        <v>32513754</v>
      </c>
      <c r="I87" s="17">
        <v>62195486</v>
      </c>
      <c r="J87" s="17">
        <v>78655388</v>
      </c>
      <c r="K87" s="16">
        <v>173364628</v>
      </c>
      <c r="L87" s="16">
        <v>124063692</v>
      </c>
      <c r="M87" s="17">
        <v>105035449</v>
      </c>
      <c r="N87" s="17">
        <v>116154972</v>
      </c>
      <c r="O87" s="16">
        <v>345254113</v>
      </c>
      <c r="P87" s="16">
        <v>100669634</v>
      </c>
      <c r="Q87" s="17">
        <v>103448285</v>
      </c>
      <c r="R87" s="17">
        <v>145551210</v>
      </c>
      <c r="S87" s="19">
        <v>349669129</v>
      </c>
      <c r="T87" s="16">
        <v>0</v>
      </c>
      <c r="U87" s="17">
        <v>0</v>
      </c>
      <c r="V87" s="17">
        <v>0</v>
      </c>
      <c r="W87" s="19">
        <v>0</v>
      </c>
    </row>
    <row r="88" spans="1:23" ht="12.75" customHeight="1">
      <c r="A88" s="20"/>
      <c r="B88" s="21" t="s">
        <v>26</v>
      </c>
      <c r="C88" s="22"/>
      <c r="D88" s="23">
        <f>SUM(D85:D87)</f>
        <v>13292702430</v>
      </c>
      <c r="E88" s="24">
        <f>SUM(E85:E87)</f>
        <v>6036134184</v>
      </c>
      <c r="F88" s="24">
        <f>SUM(F85:F87)</f>
        <v>4005963764</v>
      </c>
      <c r="G88" s="25">
        <f t="shared" si="16"/>
        <v>0.6636638023420057</v>
      </c>
      <c r="H88" s="23">
        <f aca="true" t="shared" si="17" ref="H88:W88">SUM(H85:H87)</f>
        <v>144723876</v>
      </c>
      <c r="I88" s="24">
        <f t="shared" si="17"/>
        <v>334059990</v>
      </c>
      <c r="J88" s="24">
        <f t="shared" si="17"/>
        <v>607734075</v>
      </c>
      <c r="K88" s="23">
        <f t="shared" si="17"/>
        <v>1086517941</v>
      </c>
      <c r="L88" s="23">
        <f t="shared" si="17"/>
        <v>524938457</v>
      </c>
      <c r="M88" s="24">
        <f t="shared" si="17"/>
        <v>491693000</v>
      </c>
      <c r="N88" s="24">
        <f t="shared" si="17"/>
        <v>610613467</v>
      </c>
      <c r="O88" s="23">
        <f t="shared" si="17"/>
        <v>1627244924</v>
      </c>
      <c r="P88" s="23">
        <f t="shared" si="17"/>
        <v>378445676</v>
      </c>
      <c r="Q88" s="24">
        <f t="shared" si="17"/>
        <v>424850257</v>
      </c>
      <c r="R88" s="24">
        <f t="shared" si="17"/>
        <v>488904966</v>
      </c>
      <c r="S88" s="26">
        <f t="shared" si="17"/>
        <v>1292200899</v>
      </c>
      <c r="T88" s="23">
        <f t="shared" si="17"/>
        <v>0</v>
      </c>
      <c r="U88" s="24">
        <f t="shared" si="17"/>
        <v>0</v>
      </c>
      <c r="V88" s="24">
        <f t="shared" si="17"/>
        <v>0</v>
      </c>
      <c r="W88" s="26">
        <f t="shared" si="17"/>
        <v>0</v>
      </c>
    </row>
    <row r="89" spans="1:23" ht="12.75" customHeight="1">
      <c r="A89" s="13" t="s">
        <v>27</v>
      </c>
      <c r="B89" s="14" t="s">
        <v>169</v>
      </c>
      <c r="C89" s="15" t="s">
        <v>170</v>
      </c>
      <c r="D89" s="16">
        <v>411795216</v>
      </c>
      <c r="E89" s="17">
        <v>469311011</v>
      </c>
      <c r="F89" s="17">
        <v>271181402</v>
      </c>
      <c r="G89" s="18">
        <f t="shared" si="16"/>
        <v>0.5778287652407116</v>
      </c>
      <c r="H89" s="16">
        <v>30250</v>
      </c>
      <c r="I89" s="17">
        <v>443046</v>
      </c>
      <c r="J89" s="17">
        <v>66622641</v>
      </c>
      <c r="K89" s="16">
        <v>67095937</v>
      </c>
      <c r="L89" s="16">
        <v>28639097</v>
      </c>
      <c r="M89" s="17">
        <v>26106055</v>
      </c>
      <c r="N89" s="17">
        <v>39521336</v>
      </c>
      <c r="O89" s="16">
        <v>94266488</v>
      </c>
      <c r="P89" s="16">
        <v>50789698</v>
      </c>
      <c r="Q89" s="17">
        <v>32599937</v>
      </c>
      <c r="R89" s="17">
        <v>26429342</v>
      </c>
      <c r="S89" s="19">
        <v>109818977</v>
      </c>
      <c r="T89" s="16">
        <v>0</v>
      </c>
      <c r="U89" s="17">
        <v>0</v>
      </c>
      <c r="V89" s="17">
        <v>0</v>
      </c>
      <c r="W89" s="19">
        <v>0</v>
      </c>
    </row>
    <row r="90" spans="1:23" ht="12.75" customHeight="1">
      <c r="A90" s="13" t="s">
        <v>27</v>
      </c>
      <c r="B90" s="14" t="s">
        <v>171</v>
      </c>
      <c r="C90" s="15" t="s">
        <v>172</v>
      </c>
      <c r="D90" s="16">
        <v>119695466</v>
      </c>
      <c r="E90" s="17">
        <v>123267253</v>
      </c>
      <c r="F90" s="17">
        <v>64082728</v>
      </c>
      <c r="G90" s="18">
        <f t="shared" si="16"/>
        <v>0.5198682248561182</v>
      </c>
      <c r="H90" s="16">
        <v>5565207</v>
      </c>
      <c r="I90" s="17">
        <v>6187471</v>
      </c>
      <c r="J90" s="17">
        <v>6846373</v>
      </c>
      <c r="K90" s="16">
        <v>18599051</v>
      </c>
      <c r="L90" s="16">
        <v>6873681</v>
      </c>
      <c r="M90" s="17">
        <v>8265103</v>
      </c>
      <c r="N90" s="17">
        <v>7333423</v>
      </c>
      <c r="O90" s="16">
        <v>22472207</v>
      </c>
      <c r="P90" s="16">
        <v>7265903</v>
      </c>
      <c r="Q90" s="17">
        <v>7978402</v>
      </c>
      <c r="R90" s="17">
        <v>7767165</v>
      </c>
      <c r="S90" s="19">
        <v>23011470</v>
      </c>
      <c r="T90" s="16">
        <v>0</v>
      </c>
      <c r="U90" s="17">
        <v>0</v>
      </c>
      <c r="V90" s="17">
        <v>0</v>
      </c>
      <c r="W90" s="19">
        <v>0</v>
      </c>
    </row>
    <row r="91" spans="1:23" ht="12.75" customHeight="1">
      <c r="A91" s="13" t="s">
        <v>27</v>
      </c>
      <c r="B91" s="14" t="s">
        <v>173</v>
      </c>
      <c r="C91" s="15" t="s">
        <v>174</v>
      </c>
      <c r="D91" s="16">
        <v>30582198</v>
      </c>
      <c r="E91" s="17">
        <v>37764051</v>
      </c>
      <c r="F91" s="17">
        <v>21623652</v>
      </c>
      <c r="G91" s="18">
        <f t="shared" si="16"/>
        <v>0.5725988453939965</v>
      </c>
      <c r="H91" s="16">
        <v>1469710</v>
      </c>
      <c r="I91" s="17">
        <v>2274573</v>
      </c>
      <c r="J91" s="17">
        <v>3162779</v>
      </c>
      <c r="K91" s="16">
        <v>6907062</v>
      </c>
      <c r="L91" s="16">
        <v>2945551</v>
      </c>
      <c r="M91" s="17">
        <v>3027541</v>
      </c>
      <c r="N91" s="17">
        <v>1876582</v>
      </c>
      <c r="O91" s="16">
        <v>7849674</v>
      </c>
      <c r="P91" s="16">
        <v>2598053</v>
      </c>
      <c r="Q91" s="17">
        <v>1886219</v>
      </c>
      <c r="R91" s="17">
        <v>2382644</v>
      </c>
      <c r="S91" s="19">
        <v>6866916</v>
      </c>
      <c r="T91" s="16">
        <v>0</v>
      </c>
      <c r="U91" s="17">
        <v>0</v>
      </c>
      <c r="V91" s="17">
        <v>0</v>
      </c>
      <c r="W91" s="19">
        <v>0</v>
      </c>
    </row>
    <row r="92" spans="1:23" ht="12.75" customHeight="1">
      <c r="A92" s="13" t="s">
        <v>42</v>
      </c>
      <c r="B92" s="14" t="s">
        <v>175</v>
      </c>
      <c r="C92" s="15" t="s">
        <v>176</v>
      </c>
      <c r="D92" s="16">
        <v>8887908</v>
      </c>
      <c r="E92" s="17">
        <v>7299599</v>
      </c>
      <c r="F92" s="17">
        <v>3954579</v>
      </c>
      <c r="G92" s="18">
        <f t="shared" si="16"/>
        <v>0.5417529099886171</v>
      </c>
      <c r="H92" s="16">
        <v>68297</v>
      </c>
      <c r="I92" s="17">
        <v>160154</v>
      </c>
      <c r="J92" s="17">
        <v>104188</v>
      </c>
      <c r="K92" s="16">
        <v>332639</v>
      </c>
      <c r="L92" s="16">
        <v>852497</v>
      </c>
      <c r="M92" s="17">
        <v>561405</v>
      </c>
      <c r="N92" s="17">
        <v>516151</v>
      </c>
      <c r="O92" s="16">
        <v>1930053</v>
      </c>
      <c r="P92" s="16">
        <v>255404</v>
      </c>
      <c r="Q92" s="17">
        <v>209098</v>
      </c>
      <c r="R92" s="17">
        <v>1227385</v>
      </c>
      <c r="S92" s="19">
        <v>1691887</v>
      </c>
      <c r="T92" s="16">
        <v>0</v>
      </c>
      <c r="U92" s="17">
        <v>0</v>
      </c>
      <c r="V92" s="17">
        <v>0</v>
      </c>
      <c r="W92" s="19">
        <v>0</v>
      </c>
    </row>
    <row r="93" spans="1:23" ht="12.75" customHeight="1">
      <c r="A93" s="20"/>
      <c r="B93" s="21" t="s">
        <v>177</v>
      </c>
      <c r="C93" s="22"/>
      <c r="D93" s="23">
        <f>SUM(D89:D92)</f>
        <v>570960788</v>
      </c>
      <c r="E93" s="24">
        <f>SUM(E89:E92)</f>
        <v>637641914</v>
      </c>
      <c r="F93" s="24">
        <f>SUM(F89:F92)</f>
        <v>360842361</v>
      </c>
      <c r="G93" s="25">
        <f t="shared" si="16"/>
        <v>0.565901257551272</v>
      </c>
      <c r="H93" s="23">
        <f aca="true" t="shared" si="18" ref="H93:W93">SUM(H89:H92)</f>
        <v>7133464</v>
      </c>
      <c r="I93" s="24">
        <f t="shared" si="18"/>
        <v>9065244</v>
      </c>
      <c r="J93" s="24">
        <f t="shared" si="18"/>
        <v>76735981</v>
      </c>
      <c r="K93" s="23">
        <f t="shared" si="18"/>
        <v>92934689</v>
      </c>
      <c r="L93" s="23">
        <f t="shared" si="18"/>
        <v>39310826</v>
      </c>
      <c r="M93" s="24">
        <f t="shared" si="18"/>
        <v>37960104</v>
      </c>
      <c r="N93" s="24">
        <f t="shared" si="18"/>
        <v>49247492</v>
      </c>
      <c r="O93" s="23">
        <f t="shared" si="18"/>
        <v>126518422</v>
      </c>
      <c r="P93" s="23">
        <f t="shared" si="18"/>
        <v>60909058</v>
      </c>
      <c r="Q93" s="24">
        <f t="shared" si="18"/>
        <v>42673656</v>
      </c>
      <c r="R93" s="24">
        <f t="shared" si="18"/>
        <v>37806536</v>
      </c>
      <c r="S93" s="26">
        <f t="shared" si="18"/>
        <v>141389250</v>
      </c>
      <c r="T93" s="23">
        <f t="shared" si="18"/>
        <v>0</v>
      </c>
      <c r="U93" s="24">
        <f t="shared" si="18"/>
        <v>0</v>
      </c>
      <c r="V93" s="24">
        <f t="shared" si="18"/>
        <v>0</v>
      </c>
      <c r="W93" s="26">
        <f t="shared" si="18"/>
        <v>0</v>
      </c>
    </row>
    <row r="94" spans="1:23" ht="12.75" customHeight="1">
      <c r="A94" s="13" t="s">
        <v>27</v>
      </c>
      <c r="B94" s="14" t="s">
        <v>178</v>
      </c>
      <c r="C94" s="15" t="s">
        <v>179</v>
      </c>
      <c r="D94" s="16">
        <v>582209969</v>
      </c>
      <c r="E94" s="17">
        <v>510823130</v>
      </c>
      <c r="F94" s="17">
        <v>347072521</v>
      </c>
      <c r="G94" s="18">
        <f t="shared" si="16"/>
        <v>0.6794377556865916</v>
      </c>
      <c r="H94" s="16">
        <v>19372000</v>
      </c>
      <c r="I94" s="17">
        <v>13812556</v>
      </c>
      <c r="J94" s="17">
        <v>23475740</v>
      </c>
      <c r="K94" s="16">
        <v>56660296</v>
      </c>
      <c r="L94" s="16">
        <v>32297396</v>
      </c>
      <c r="M94" s="17">
        <v>26734213</v>
      </c>
      <c r="N94" s="17">
        <v>129351118</v>
      </c>
      <c r="O94" s="16">
        <v>188382727</v>
      </c>
      <c r="P94" s="16">
        <v>26921877</v>
      </c>
      <c r="Q94" s="17">
        <v>33420916</v>
      </c>
      <c r="R94" s="17">
        <v>41686705</v>
      </c>
      <c r="S94" s="19">
        <v>102029498</v>
      </c>
      <c r="T94" s="16">
        <v>0</v>
      </c>
      <c r="U94" s="17">
        <v>0</v>
      </c>
      <c r="V94" s="17">
        <v>0</v>
      </c>
      <c r="W94" s="19">
        <v>0</v>
      </c>
    </row>
    <row r="95" spans="1:23" ht="12.75" customHeight="1">
      <c r="A95" s="13" t="s">
        <v>27</v>
      </c>
      <c r="B95" s="14" t="s">
        <v>180</v>
      </c>
      <c r="C95" s="15" t="s">
        <v>181</v>
      </c>
      <c r="D95" s="16">
        <v>32536076</v>
      </c>
      <c r="E95" s="17">
        <v>30925198</v>
      </c>
      <c r="F95" s="17">
        <v>26338991</v>
      </c>
      <c r="G95" s="18">
        <f t="shared" si="16"/>
        <v>0.85169999558289</v>
      </c>
      <c r="H95" s="16">
        <v>21392895</v>
      </c>
      <c r="I95" s="17">
        <v>809524</v>
      </c>
      <c r="J95" s="17">
        <v>446238</v>
      </c>
      <c r="K95" s="16">
        <v>22648657</v>
      </c>
      <c r="L95" s="16">
        <v>533993</v>
      </c>
      <c r="M95" s="17">
        <v>474042</v>
      </c>
      <c r="N95" s="17">
        <v>1102535</v>
      </c>
      <c r="O95" s="16">
        <v>2110570</v>
      </c>
      <c r="P95" s="16">
        <v>92035</v>
      </c>
      <c r="Q95" s="17">
        <v>454806</v>
      </c>
      <c r="R95" s="17">
        <v>1032923</v>
      </c>
      <c r="S95" s="19">
        <v>1579764</v>
      </c>
      <c r="T95" s="16">
        <v>0</v>
      </c>
      <c r="U95" s="17">
        <v>0</v>
      </c>
      <c r="V95" s="17">
        <v>0</v>
      </c>
      <c r="W95" s="19">
        <v>0</v>
      </c>
    </row>
    <row r="96" spans="1:23" ht="12.75" customHeight="1">
      <c r="A96" s="13" t="s">
        <v>27</v>
      </c>
      <c r="B96" s="14" t="s">
        <v>182</v>
      </c>
      <c r="C96" s="15" t="s">
        <v>183</v>
      </c>
      <c r="D96" s="16">
        <v>65287896</v>
      </c>
      <c r="E96" s="17">
        <v>70957325</v>
      </c>
      <c r="F96" s="17">
        <v>20715818</v>
      </c>
      <c r="G96" s="18">
        <f t="shared" si="16"/>
        <v>0.2919475614392172</v>
      </c>
      <c r="H96" s="16">
        <v>7729371</v>
      </c>
      <c r="I96" s="17">
        <v>-238559</v>
      </c>
      <c r="J96" s="17">
        <v>27396</v>
      </c>
      <c r="K96" s="16">
        <v>7518208</v>
      </c>
      <c r="L96" s="16">
        <v>0</v>
      </c>
      <c r="M96" s="17">
        <v>1654500</v>
      </c>
      <c r="N96" s="17">
        <v>9734103</v>
      </c>
      <c r="O96" s="16">
        <v>11388603</v>
      </c>
      <c r="P96" s="16">
        <v>384345</v>
      </c>
      <c r="Q96" s="17">
        <v>1424662</v>
      </c>
      <c r="R96" s="17">
        <v>0</v>
      </c>
      <c r="S96" s="19">
        <v>1809007</v>
      </c>
      <c r="T96" s="16">
        <v>0</v>
      </c>
      <c r="U96" s="17">
        <v>0</v>
      </c>
      <c r="V96" s="17">
        <v>0</v>
      </c>
      <c r="W96" s="19">
        <v>0</v>
      </c>
    </row>
    <row r="97" spans="1:23" ht="12.75" customHeight="1">
      <c r="A97" s="13" t="s">
        <v>42</v>
      </c>
      <c r="B97" s="14" t="s">
        <v>184</v>
      </c>
      <c r="C97" s="15" t="s">
        <v>185</v>
      </c>
      <c r="D97" s="16">
        <v>375203</v>
      </c>
      <c r="E97" s="17">
        <v>375000</v>
      </c>
      <c r="F97" s="17">
        <v>25958</v>
      </c>
      <c r="G97" s="18">
        <f t="shared" si="16"/>
        <v>0.06922133333333333</v>
      </c>
      <c r="H97" s="16">
        <v>0</v>
      </c>
      <c r="I97" s="17">
        <v>1374</v>
      </c>
      <c r="J97" s="17">
        <v>0</v>
      </c>
      <c r="K97" s="16">
        <v>1374</v>
      </c>
      <c r="L97" s="16">
        <v>2419</v>
      </c>
      <c r="M97" s="17">
        <v>0</v>
      </c>
      <c r="N97" s="17">
        <v>0</v>
      </c>
      <c r="O97" s="16">
        <v>2419</v>
      </c>
      <c r="P97" s="16">
        <v>22165</v>
      </c>
      <c r="Q97" s="17">
        <v>0</v>
      </c>
      <c r="R97" s="17">
        <v>0</v>
      </c>
      <c r="S97" s="19">
        <v>22165</v>
      </c>
      <c r="T97" s="16">
        <v>0</v>
      </c>
      <c r="U97" s="17">
        <v>0</v>
      </c>
      <c r="V97" s="17">
        <v>0</v>
      </c>
      <c r="W97" s="19">
        <v>0</v>
      </c>
    </row>
    <row r="98" spans="1:23" ht="12.75" customHeight="1">
      <c r="A98" s="20"/>
      <c r="B98" s="21" t="s">
        <v>186</v>
      </c>
      <c r="C98" s="22"/>
      <c r="D98" s="23">
        <f>SUM(D94:D97)</f>
        <v>680409144</v>
      </c>
      <c r="E98" s="24">
        <f>SUM(E94:E97)</f>
        <v>613080653</v>
      </c>
      <c r="F98" s="24">
        <f>SUM(F94:F97)</f>
        <v>394153288</v>
      </c>
      <c r="G98" s="25">
        <f t="shared" si="16"/>
        <v>0.6429060941187456</v>
      </c>
      <c r="H98" s="23">
        <f aca="true" t="shared" si="19" ref="H98:W98">SUM(H94:H97)</f>
        <v>48494266</v>
      </c>
      <c r="I98" s="24">
        <f t="shared" si="19"/>
        <v>14384895</v>
      </c>
      <c r="J98" s="24">
        <f t="shared" si="19"/>
        <v>23949374</v>
      </c>
      <c r="K98" s="23">
        <f t="shared" si="19"/>
        <v>86828535</v>
      </c>
      <c r="L98" s="23">
        <f t="shared" si="19"/>
        <v>32833808</v>
      </c>
      <c r="M98" s="24">
        <f t="shared" si="19"/>
        <v>28862755</v>
      </c>
      <c r="N98" s="24">
        <f t="shared" si="19"/>
        <v>140187756</v>
      </c>
      <c r="O98" s="23">
        <f t="shared" si="19"/>
        <v>201884319</v>
      </c>
      <c r="P98" s="23">
        <f t="shared" si="19"/>
        <v>27420422</v>
      </c>
      <c r="Q98" s="24">
        <f t="shared" si="19"/>
        <v>35300384</v>
      </c>
      <c r="R98" s="24">
        <f t="shared" si="19"/>
        <v>42719628</v>
      </c>
      <c r="S98" s="26">
        <f t="shared" si="19"/>
        <v>105440434</v>
      </c>
      <c r="T98" s="23">
        <f t="shared" si="19"/>
        <v>0</v>
      </c>
      <c r="U98" s="24">
        <f t="shared" si="19"/>
        <v>0</v>
      </c>
      <c r="V98" s="24">
        <f t="shared" si="19"/>
        <v>0</v>
      </c>
      <c r="W98" s="26">
        <f t="shared" si="19"/>
        <v>0</v>
      </c>
    </row>
    <row r="99" spans="1:23" ht="12.75" customHeight="1">
      <c r="A99" s="46"/>
      <c r="B99" s="47" t="s">
        <v>187</v>
      </c>
      <c r="C99" s="48"/>
      <c r="D99" s="49">
        <f>SUM(D85:D87,D89:D92,D94:D97)</f>
        <v>14544072362</v>
      </c>
      <c r="E99" s="50">
        <f>SUM(E85:E87,E89:E92,E94:E97)</f>
        <v>7286856751</v>
      </c>
      <c r="F99" s="50">
        <f>SUM(F85:F87,F89:F92,F94:F97)</f>
        <v>4760959413</v>
      </c>
      <c r="G99" s="51">
        <f>IF($E99=0,0,$F99/$E99)</f>
        <v>0.6533625643658546</v>
      </c>
      <c r="H99" s="49">
        <f aca="true" t="shared" si="20" ref="H99:W99">SUM(H85:H87,H89:H92,H94:H97)</f>
        <v>200351606</v>
      </c>
      <c r="I99" s="50">
        <f t="shared" si="20"/>
        <v>357510129</v>
      </c>
      <c r="J99" s="50">
        <f t="shared" si="20"/>
        <v>708419430</v>
      </c>
      <c r="K99" s="49">
        <f t="shared" si="20"/>
        <v>1266281165</v>
      </c>
      <c r="L99" s="49">
        <f t="shared" si="20"/>
        <v>597083091</v>
      </c>
      <c r="M99" s="50">
        <f t="shared" si="20"/>
        <v>558515859</v>
      </c>
      <c r="N99" s="50">
        <f t="shared" si="20"/>
        <v>800048715</v>
      </c>
      <c r="O99" s="49">
        <f t="shared" si="20"/>
        <v>1955647665</v>
      </c>
      <c r="P99" s="49">
        <f t="shared" si="20"/>
        <v>466775156</v>
      </c>
      <c r="Q99" s="50">
        <f t="shared" si="20"/>
        <v>502824297</v>
      </c>
      <c r="R99" s="50">
        <f t="shared" si="20"/>
        <v>569431130</v>
      </c>
      <c r="S99" s="53">
        <f t="shared" si="20"/>
        <v>1539030583</v>
      </c>
      <c r="T99" s="23">
        <f t="shared" si="20"/>
        <v>0</v>
      </c>
      <c r="U99" s="24">
        <f t="shared" si="20"/>
        <v>0</v>
      </c>
      <c r="V99" s="24">
        <f t="shared" si="20"/>
        <v>0</v>
      </c>
      <c r="W99" s="26">
        <f t="shared" si="20"/>
        <v>0</v>
      </c>
    </row>
    <row r="100" spans="1:23" ht="12.75" customHeight="1">
      <c r="A100" s="8"/>
      <c r="B100" s="9" t="s">
        <v>601</v>
      </c>
      <c r="C100" s="10"/>
      <c r="D100" s="27"/>
      <c r="E100" s="28"/>
      <c r="F100" s="28"/>
      <c r="G100" s="29"/>
      <c r="H100" s="27"/>
      <c r="I100" s="28"/>
      <c r="J100" s="28"/>
      <c r="K100" s="27"/>
      <c r="L100" s="27"/>
      <c r="M100" s="28"/>
      <c r="N100" s="28"/>
      <c r="O100" s="27"/>
      <c r="P100" s="27"/>
      <c r="Q100" s="28"/>
      <c r="R100" s="28"/>
      <c r="S100" s="30"/>
      <c r="T100" s="27"/>
      <c r="U100" s="28"/>
      <c r="V100" s="28"/>
      <c r="W100" s="30"/>
    </row>
    <row r="101" spans="1:23" ht="12.75" customHeight="1">
      <c r="A101" s="12"/>
      <c r="B101" s="9" t="s">
        <v>188</v>
      </c>
      <c r="C101" s="10"/>
      <c r="D101" s="27"/>
      <c r="E101" s="28"/>
      <c r="F101" s="28"/>
      <c r="G101" s="29"/>
      <c r="H101" s="27"/>
      <c r="I101" s="28"/>
      <c r="J101" s="28"/>
      <c r="K101" s="27"/>
      <c r="L101" s="27"/>
      <c r="M101" s="28"/>
      <c r="N101" s="28"/>
      <c r="O101" s="27"/>
      <c r="P101" s="27"/>
      <c r="Q101" s="28"/>
      <c r="R101" s="28"/>
      <c r="S101" s="30"/>
      <c r="T101" s="27"/>
      <c r="U101" s="28"/>
      <c r="V101" s="28"/>
      <c r="W101" s="30"/>
    </row>
    <row r="102" spans="1:23" ht="12.75" customHeight="1">
      <c r="A102" s="13" t="s">
        <v>21</v>
      </c>
      <c r="B102" s="14" t="s">
        <v>189</v>
      </c>
      <c r="C102" s="15" t="s">
        <v>190</v>
      </c>
      <c r="D102" s="16">
        <v>3200065640</v>
      </c>
      <c r="E102" s="17">
        <v>2888125238</v>
      </c>
      <c r="F102" s="17">
        <v>1679881326</v>
      </c>
      <c r="G102" s="18">
        <f aca="true" t="shared" si="21" ref="G102:G133">IF($E102=0,0,$F102/$E102)</f>
        <v>0.5816511361409321</v>
      </c>
      <c r="H102" s="16">
        <v>149859421</v>
      </c>
      <c r="I102" s="17">
        <v>124278477</v>
      </c>
      <c r="J102" s="17">
        <v>218527541</v>
      </c>
      <c r="K102" s="16">
        <v>492665439</v>
      </c>
      <c r="L102" s="16">
        <v>242012217</v>
      </c>
      <c r="M102" s="17">
        <v>208298130</v>
      </c>
      <c r="N102" s="17">
        <v>215212993</v>
      </c>
      <c r="O102" s="16">
        <v>665523340</v>
      </c>
      <c r="P102" s="16">
        <v>0</v>
      </c>
      <c r="Q102" s="17">
        <v>217553220</v>
      </c>
      <c r="R102" s="17">
        <v>304139327</v>
      </c>
      <c r="S102" s="19">
        <v>521692547</v>
      </c>
      <c r="T102" s="16">
        <v>0</v>
      </c>
      <c r="U102" s="17">
        <v>0</v>
      </c>
      <c r="V102" s="17">
        <v>0</v>
      </c>
      <c r="W102" s="19">
        <v>0</v>
      </c>
    </row>
    <row r="103" spans="1:23" ht="12.75" customHeight="1">
      <c r="A103" s="20"/>
      <c r="B103" s="21" t="s">
        <v>26</v>
      </c>
      <c r="C103" s="22"/>
      <c r="D103" s="23">
        <f>D102</f>
        <v>3200065640</v>
      </c>
      <c r="E103" s="24">
        <f>E102</f>
        <v>2888125238</v>
      </c>
      <c r="F103" s="24">
        <f>F102</f>
        <v>1679881326</v>
      </c>
      <c r="G103" s="25">
        <f t="shared" si="21"/>
        <v>0.5816511361409321</v>
      </c>
      <c r="H103" s="23">
        <f aca="true" t="shared" si="22" ref="H103:W103">H102</f>
        <v>149859421</v>
      </c>
      <c r="I103" s="24">
        <f t="shared" si="22"/>
        <v>124278477</v>
      </c>
      <c r="J103" s="24">
        <f t="shared" si="22"/>
        <v>218527541</v>
      </c>
      <c r="K103" s="23">
        <f t="shared" si="22"/>
        <v>492665439</v>
      </c>
      <c r="L103" s="23">
        <f t="shared" si="22"/>
        <v>242012217</v>
      </c>
      <c r="M103" s="24">
        <f t="shared" si="22"/>
        <v>208298130</v>
      </c>
      <c r="N103" s="24">
        <f t="shared" si="22"/>
        <v>215212993</v>
      </c>
      <c r="O103" s="23">
        <f t="shared" si="22"/>
        <v>665523340</v>
      </c>
      <c r="P103" s="23">
        <f t="shared" si="22"/>
        <v>0</v>
      </c>
      <c r="Q103" s="24">
        <f t="shared" si="22"/>
        <v>217553220</v>
      </c>
      <c r="R103" s="24">
        <f t="shared" si="22"/>
        <v>304139327</v>
      </c>
      <c r="S103" s="26">
        <f t="shared" si="22"/>
        <v>521692547</v>
      </c>
      <c r="T103" s="23">
        <f t="shared" si="22"/>
        <v>0</v>
      </c>
      <c r="U103" s="24">
        <f t="shared" si="22"/>
        <v>0</v>
      </c>
      <c r="V103" s="24">
        <f t="shared" si="22"/>
        <v>0</v>
      </c>
      <c r="W103" s="26">
        <f t="shared" si="22"/>
        <v>0</v>
      </c>
    </row>
    <row r="104" spans="1:23" ht="12.75" customHeight="1">
      <c r="A104" s="13" t="s">
        <v>27</v>
      </c>
      <c r="B104" s="14" t="s">
        <v>191</v>
      </c>
      <c r="C104" s="15" t="s">
        <v>192</v>
      </c>
      <c r="D104" s="16">
        <v>16619391</v>
      </c>
      <c r="E104" s="17">
        <v>50387607</v>
      </c>
      <c r="F104" s="17">
        <v>13757031</v>
      </c>
      <c r="G104" s="18">
        <f t="shared" si="21"/>
        <v>0.2730240989614768</v>
      </c>
      <c r="H104" s="16">
        <v>0</v>
      </c>
      <c r="I104" s="17">
        <v>368312</v>
      </c>
      <c r="J104" s="17">
        <v>801547</v>
      </c>
      <c r="K104" s="16">
        <v>1169859</v>
      </c>
      <c r="L104" s="16">
        <v>1493215</v>
      </c>
      <c r="M104" s="17">
        <v>3322096</v>
      </c>
      <c r="N104" s="17">
        <v>2209865</v>
      </c>
      <c r="O104" s="16">
        <v>7025176</v>
      </c>
      <c r="P104" s="16">
        <v>637470</v>
      </c>
      <c r="Q104" s="17">
        <v>1365251</v>
      </c>
      <c r="R104" s="17">
        <v>3559275</v>
      </c>
      <c r="S104" s="19">
        <v>5561996</v>
      </c>
      <c r="T104" s="16">
        <v>0</v>
      </c>
      <c r="U104" s="17">
        <v>0</v>
      </c>
      <c r="V104" s="17">
        <v>0</v>
      </c>
      <c r="W104" s="19">
        <v>0</v>
      </c>
    </row>
    <row r="105" spans="1:23" ht="12.75" customHeight="1">
      <c r="A105" s="13" t="s">
        <v>27</v>
      </c>
      <c r="B105" s="14" t="s">
        <v>193</v>
      </c>
      <c r="C105" s="15" t="s">
        <v>194</v>
      </c>
      <c r="D105" s="16">
        <v>19882000</v>
      </c>
      <c r="E105" s="17">
        <v>18707890</v>
      </c>
      <c r="F105" s="17">
        <v>5958451</v>
      </c>
      <c r="G105" s="18">
        <f t="shared" si="21"/>
        <v>0.3184993604302783</v>
      </c>
      <c r="H105" s="16">
        <v>94361</v>
      </c>
      <c r="I105" s="17">
        <v>109652</v>
      </c>
      <c r="J105" s="17">
        <v>1039357</v>
      </c>
      <c r="K105" s="16">
        <v>1243370</v>
      </c>
      <c r="L105" s="16">
        <v>1743598</v>
      </c>
      <c r="M105" s="17">
        <v>489231</v>
      </c>
      <c r="N105" s="17">
        <v>677466</v>
      </c>
      <c r="O105" s="16">
        <v>2910295</v>
      </c>
      <c r="P105" s="16">
        <v>502586</v>
      </c>
      <c r="Q105" s="17">
        <v>262221</v>
      </c>
      <c r="R105" s="17">
        <v>1039979</v>
      </c>
      <c r="S105" s="19">
        <v>1804786</v>
      </c>
      <c r="T105" s="16">
        <v>0</v>
      </c>
      <c r="U105" s="17">
        <v>0</v>
      </c>
      <c r="V105" s="17">
        <v>0</v>
      </c>
      <c r="W105" s="19">
        <v>0</v>
      </c>
    </row>
    <row r="106" spans="1:23" ht="12.75" customHeight="1">
      <c r="A106" s="13" t="s">
        <v>27</v>
      </c>
      <c r="B106" s="14" t="s">
        <v>195</v>
      </c>
      <c r="C106" s="15" t="s">
        <v>196</v>
      </c>
      <c r="D106" s="16">
        <v>5919912</v>
      </c>
      <c r="E106" s="17">
        <v>9359966</v>
      </c>
      <c r="F106" s="17">
        <v>5086021</v>
      </c>
      <c r="G106" s="18">
        <f t="shared" si="21"/>
        <v>0.5433802857830894</v>
      </c>
      <c r="H106" s="16">
        <v>296118</v>
      </c>
      <c r="I106" s="17">
        <v>284233</v>
      </c>
      <c r="J106" s="17">
        <v>751593</v>
      </c>
      <c r="K106" s="16">
        <v>1331944</v>
      </c>
      <c r="L106" s="16">
        <v>508709</v>
      </c>
      <c r="M106" s="17">
        <v>315362</v>
      </c>
      <c r="N106" s="17">
        <v>1175437</v>
      </c>
      <c r="O106" s="16">
        <v>1999508</v>
      </c>
      <c r="P106" s="16">
        <v>587436</v>
      </c>
      <c r="Q106" s="17">
        <v>698869</v>
      </c>
      <c r="R106" s="17">
        <v>468264</v>
      </c>
      <c r="S106" s="19">
        <v>1754569</v>
      </c>
      <c r="T106" s="16">
        <v>0</v>
      </c>
      <c r="U106" s="17">
        <v>0</v>
      </c>
      <c r="V106" s="17">
        <v>0</v>
      </c>
      <c r="W106" s="19">
        <v>0</v>
      </c>
    </row>
    <row r="107" spans="1:23" ht="12.75" customHeight="1">
      <c r="A107" s="13" t="s">
        <v>27</v>
      </c>
      <c r="B107" s="14" t="s">
        <v>197</v>
      </c>
      <c r="C107" s="15" t="s">
        <v>198</v>
      </c>
      <c r="D107" s="16">
        <v>46314976</v>
      </c>
      <c r="E107" s="17">
        <v>45455692</v>
      </c>
      <c r="F107" s="17">
        <v>20799352</v>
      </c>
      <c r="G107" s="18">
        <f t="shared" si="21"/>
        <v>0.457574202148325</v>
      </c>
      <c r="H107" s="16">
        <v>103022</v>
      </c>
      <c r="I107" s="17">
        <v>353248</v>
      </c>
      <c r="J107" s="17">
        <v>2929888</v>
      </c>
      <c r="K107" s="16">
        <v>3386158</v>
      </c>
      <c r="L107" s="16">
        <v>1294427</v>
      </c>
      <c r="M107" s="17">
        <v>2588267</v>
      </c>
      <c r="N107" s="17">
        <v>5712091</v>
      </c>
      <c r="O107" s="16">
        <v>9594785</v>
      </c>
      <c r="P107" s="16">
        <v>1710451</v>
      </c>
      <c r="Q107" s="17">
        <v>1730375</v>
      </c>
      <c r="R107" s="17">
        <v>4377583</v>
      </c>
      <c r="S107" s="19">
        <v>7818409</v>
      </c>
      <c r="T107" s="16">
        <v>0</v>
      </c>
      <c r="U107" s="17">
        <v>0</v>
      </c>
      <c r="V107" s="17">
        <v>0</v>
      </c>
      <c r="W107" s="19">
        <v>0</v>
      </c>
    </row>
    <row r="108" spans="1:23" ht="12.75" customHeight="1">
      <c r="A108" s="13" t="s">
        <v>42</v>
      </c>
      <c r="B108" s="14" t="s">
        <v>199</v>
      </c>
      <c r="C108" s="15" t="s">
        <v>200</v>
      </c>
      <c r="D108" s="16">
        <v>94429436</v>
      </c>
      <c r="E108" s="17">
        <v>68121167</v>
      </c>
      <c r="F108" s="17">
        <v>25382348</v>
      </c>
      <c r="G108" s="18">
        <f t="shared" si="21"/>
        <v>0.372605889150431</v>
      </c>
      <c r="H108" s="16">
        <v>280462</v>
      </c>
      <c r="I108" s="17">
        <v>1814655</v>
      </c>
      <c r="J108" s="17">
        <v>1021731</v>
      </c>
      <c r="K108" s="16">
        <v>3116848</v>
      </c>
      <c r="L108" s="16">
        <v>4798596</v>
      </c>
      <c r="M108" s="17">
        <v>1408823</v>
      </c>
      <c r="N108" s="17">
        <v>2628992</v>
      </c>
      <c r="O108" s="16">
        <v>8836411</v>
      </c>
      <c r="P108" s="16">
        <v>3475798</v>
      </c>
      <c r="Q108" s="17">
        <v>1952165</v>
      </c>
      <c r="R108" s="17">
        <v>8001126</v>
      </c>
      <c r="S108" s="19">
        <v>13429089</v>
      </c>
      <c r="T108" s="16">
        <v>0</v>
      </c>
      <c r="U108" s="17">
        <v>0</v>
      </c>
      <c r="V108" s="17">
        <v>0</v>
      </c>
      <c r="W108" s="19">
        <v>0</v>
      </c>
    </row>
    <row r="109" spans="1:23" ht="12.75" customHeight="1">
      <c r="A109" s="20"/>
      <c r="B109" s="21" t="s">
        <v>201</v>
      </c>
      <c r="C109" s="22"/>
      <c r="D109" s="23">
        <f>SUM(D104:D108)</f>
        <v>183165715</v>
      </c>
      <c r="E109" s="24">
        <f>SUM(E104:E108)</f>
        <v>192032322</v>
      </c>
      <c r="F109" s="24">
        <f>SUM(F104:F108)</f>
        <v>70983203</v>
      </c>
      <c r="G109" s="25">
        <f t="shared" si="21"/>
        <v>0.3696419553787409</v>
      </c>
      <c r="H109" s="23">
        <f aca="true" t="shared" si="23" ref="H109:W109">SUM(H104:H108)</f>
        <v>773963</v>
      </c>
      <c r="I109" s="24">
        <f t="shared" si="23"/>
        <v>2930100</v>
      </c>
      <c r="J109" s="24">
        <f t="shared" si="23"/>
        <v>6544116</v>
      </c>
      <c r="K109" s="23">
        <f t="shared" si="23"/>
        <v>10248179</v>
      </c>
      <c r="L109" s="23">
        <f t="shared" si="23"/>
        <v>9838545</v>
      </c>
      <c r="M109" s="24">
        <f t="shared" si="23"/>
        <v>8123779</v>
      </c>
      <c r="N109" s="24">
        <f t="shared" si="23"/>
        <v>12403851</v>
      </c>
      <c r="O109" s="23">
        <f t="shared" si="23"/>
        <v>30366175</v>
      </c>
      <c r="P109" s="23">
        <f t="shared" si="23"/>
        <v>6913741</v>
      </c>
      <c r="Q109" s="24">
        <f t="shared" si="23"/>
        <v>6008881</v>
      </c>
      <c r="R109" s="24">
        <f t="shared" si="23"/>
        <v>17446227</v>
      </c>
      <c r="S109" s="26">
        <f t="shared" si="23"/>
        <v>30368849</v>
      </c>
      <c r="T109" s="23">
        <f t="shared" si="23"/>
        <v>0</v>
      </c>
      <c r="U109" s="24">
        <f t="shared" si="23"/>
        <v>0</v>
      </c>
      <c r="V109" s="24">
        <f t="shared" si="23"/>
        <v>0</v>
      </c>
      <c r="W109" s="26">
        <f t="shared" si="23"/>
        <v>0</v>
      </c>
    </row>
    <row r="110" spans="1:23" ht="12.75" customHeight="1">
      <c r="A110" s="13" t="s">
        <v>27</v>
      </c>
      <c r="B110" s="14" t="s">
        <v>202</v>
      </c>
      <c r="C110" s="15" t="s">
        <v>203</v>
      </c>
      <c r="D110" s="16">
        <v>16120000</v>
      </c>
      <c r="E110" s="17">
        <v>14120000</v>
      </c>
      <c r="F110" s="17">
        <v>11391209</v>
      </c>
      <c r="G110" s="18">
        <f t="shared" si="21"/>
        <v>0.8067428470254957</v>
      </c>
      <c r="H110" s="16">
        <v>276048</v>
      </c>
      <c r="I110" s="17">
        <v>1201143</v>
      </c>
      <c r="J110" s="17">
        <v>1309726</v>
      </c>
      <c r="K110" s="16">
        <v>2786917</v>
      </c>
      <c r="L110" s="16">
        <v>748027</v>
      </c>
      <c r="M110" s="17">
        <v>844779</v>
      </c>
      <c r="N110" s="17">
        <v>4623798</v>
      </c>
      <c r="O110" s="16">
        <v>6216604</v>
      </c>
      <c r="P110" s="16">
        <v>1106192</v>
      </c>
      <c r="Q110" s="17">
        <v>131039</v>
      </c>
      <c r="R110" s="17">
        <v>1150457</v>
      </c>
      <c r="S110" s="19">
        <v>2387688</v>
      </c>
      <c r="T110" s="16">
        <v>0</v>
      </c>
      <c r="U110" s="17">
        <v>0</v>
      </c>
      <c r="V110" s="17">
        <v>0</v>
      </c>
      <c r="W110" s="19">
        <v>0</v>
      </c>
    </row>
    <row r="111" spans="1:23" ht="12.75" customHeight="1">
      <c r="A111" s="13" t="s">
        <v>27</v>
      </c>
      <c r="B111" s="14" t="s">
        <v>204</v>
      </c>
      <c r="C111" s="15" t="s">
        <v>205</v>
      </c>
      <c r="D111" s="16">
        <v>22711302</v>
      </c>
      <c r="E111" s="17">
        <v>18910807</v>
      </c>
      <c r="F111" s="17">
        <v>15376765</v>
      </c>
      <c r="G111" s="18">
        <f t="shared" si="21"/>
        <v>0.813120508289255</v>
      </c>
      <c r="H111" s="16">
        <v>20483</v>
      </c>
      <c r="I111" s="17">
        <v>48756</v>
      </c>
      <c r="J111" s="17">
        <v>2686710</v>
      </c>
      <c r="K111" s="16">
        <v>2755949</v>
      </c>
      <c r="L111" s="16">
        <v>1017253</v>
      </c>
      <c r="M111" s="17">
        <v>585310</v>
      </c>
      <c r="N111" s="17">
        <v>4071739</v>
      </c>
      <c r="O111" s="16">
        <v>5674302</v>
      </c>
      <c r="P111" s="16">
        <v>1312297</v>
      </c>
      <c r="Q111" s="17">
        <v>1397541</v>
      </c>
      <c r="R111" s="17">
        <v>4236676</v>
      </c>
      <c r="S111" s="19">
        <v>6946514</v>
      </c>
      <c r="T111" s="16">
        <v>0</v>
      </c>
      <c r="U111" s="17">
        <v>0</v>
      </c>
      <c r="V111" s="17">
        <v>0</v>
      </c>
      <c r="W111" s="19">
        <v>0</v>
      </c>
    </row>
    <row r="112" spans="1:23" ht="12.75" customHeight="1">
      <c r="A112" s="13" t="s">
        <v>27</v>
      </c>
      <c r="B112" s="14" t="s">
        <v>206</v>
      </c>
      <c r="C112" s="15" t="s">
        <v>207</v>
      </c>
      <c r="D112" s="16">
        <v>300000</v>
      </c>
      <c r="E112" s="17">
        <v>0</v>
      </c>
      <c r="F112" s="17">
        <v>0</v>
      </c>
      <c r="G112" s="18">
        <f t="shared" si="21"/>
        <v>0</v>
      </c>
      <c r="H112" s="16">
        <v>0</v>
      </c>
      <c r="I112" s="17">
        <v>0</v>
      </c>
      <c r="J112" s="17">
        <v>0</v>
      </c>
      <c r="K112" s="16">
        <v>0</v>
      </c>
      <c r="L112" s="16">
        <v>0</v>
      </c>
      <c r="M112" s="17">
        <v>0</v>
      </c>
      <c r="N112" s="17">
        <v>0</v>
      </c>
      <c r="O112" s="16">
        <v>0</v>
      </c>
      <c r="P112" s="16">
        <v>0</v>
      </c>
      <c r="Q112" s="17">
        <v>0</v>
      </c>
      <c r="R112" s="17">
        <v>0</v>
      </c>
      <c r="S112" s="19">
        <v>0</v>
      </c>
      <c r="T112" s="16">
        <v>0</v>
      </c>
      <c r="U112" s="17">
        <v>0</v>
      </c>
      <c r="V112" s="17">
        <v>0</v>
      </c>
      <c r="W112" s="19">
        <v>0</v>
      </c>
    </row>
    <row r="113" spans="1:23" ht="12.75" customHeight="1">
      <c r="A113" s="13" t="s">
        <v>27</v>
      </c>
      <c r="B113" s="14" t="s">
        <v>208</v>
      </c>
      <c r="C113" s="15" t="s">
        <v>209</v>
      </c>
      <c r="D113" s="16">
        <v>601000</v>
      </c>
      <c r="E113" s="17">
        <v>601000</v>
      </c>
      <c r="F113" s="17">
        <v>562408</v>
      </c>
      <c r="G113" s="18">
        <f t="shared" si="21"/>
        <v>0.9357870216306157</v>
      </c>
      <c r="H113" s="16">
        <v>0</v>
      </c>
      <c r="I113" s="17">
        <v>0</v>
      </c>
      <c r="J113" s="17">
        <v>60000</v>
      </c>
      <c r="K113" s="16">
        <v>60000</v>
      </c>
      <c r="L113" s="16">
        <v>0</v>
      </c>
      <c r="M113" s="17">
        <v>0</v>
      </c>
      <c r="N113" s="17">
        <v>0</v>
      </c>
      <c r="O113" s="16">
        <v>0</v>
      </c>
      <c r="P113" s="16">
        <v>295566</v>
      </c>
      <c r="Q113" s="17">
        <v>120742</v>
      </c>
      <c r="R113" s="17">
        <v>86100</v>
      </c>
      <c r="S113" s="19">
        <v>502408</v>
      </c>
      <c r="T113" s="16">
        <v>0</v>
      </c>
      <c r="U113" s="17">
        <v>0</v>
      </c>
      <c r="V113" s="17">
        <v>0</v>
      </c>
      <c r="W113" s="19">
        <v>0</v>
      </c>
    </row>
    <row r="114" spans="1:23" ht="12.75" customHeight="1">
      <c r="A114" s="13" t="s">
        <v>27</v>
      </c>
      <c r="B114" s="14" t="s">
        <v>210</v>
      </c>
      <c r="C114" s="15" t="s">
        <v>211</v>
      </c>
      <c r="D114" s="16">
        <v>221715179</v>
      </c>
      <c r="E114" s="17">
        <v>230221186</v>
      </c>
      <c r="F114" s="17">
        <v>794188492</v>
      </c>
      <c r="G114" s="18">
        <f t="shared" si="21"/>
        <v>3.4496759650955844</v>
      </c>
      <c r="H114" s="16">
        <v>218998585</v>
      </c>
      <c r="I114" s="17">
        <v>38657213</v>
      </c>
      <c r="J114" s="17">
        <v>22906982</v>
      </c>
      <c r="K114" s="16">
        <v>280562780</v>
      </c>
      <c r="L114" s="16">
        <v>31732747</v>
      </c>
      <c r="M114" s="17">
        <v>23635802</v>
      </c>
      <c r="N114" s="17">
        <v>25160436</v>
      </c>
      <c r="O114" s="16">
        <v>80528985</v>
      </c>
      <c r="P114" s="16">
        <v>20523358</v>
      </c>
      <c r="Q114" s="17">
        <v>190966639</v>
      </c>
      <c r="R114" s="17">
        <v>221606730</v>
      </c>
      <c r="S114" s="19">
        <v>433096727</v>
      </c>
      <c r="T114" s="16">
        <v>0</v>
      </c>
      <c r="U114" s="17">
        <v>0</v>
      </c>
      <c r="V114" s="17">
        <v>0</v>
      </c>
      <c r="W114" s="19">
        <v>0</v>
      </c>
    </row>
    <row r="115" spans="1:23" ht="12.75" customHeight="1">
      <c r="A115" s="13" t="s">
        <v>27</v>
      </c>
      <c r="B115" s="14" t="s">
        <v>212</v>
      </c>
      <c r="C115" s="15" t="s">
        <v>213</v>
      </c>
      <c r="D115" s="16">
        <v>17640000</v>
      </c>
      <c r="E115" s="17">
        <v>31390520</v>
      </c>
      <c r="F115" s="17">
        <v>28829672</v>
      </c>
      <c r="G115" s="18">
        <f t="shared" si="21"/>
        <v>0.9184197012346402</v>
      </c>
      <c r="H115" s="16">
        <v>3466759</v>
      </c>
      <c r="I115" s="17">
        <v>2144197</v>
      </c>
      <c r="J115" s="17">
        <v>5092909</v>
      </c>
      <c r="K115" s="16">
        <v>10703865</v>
      </c>
      <c r="L115" s="16">
        <v>2443892</v>
      </c>
      <c r="M115" s="17">
        <v>2866818</v>
      </c>
      <c r="N115" s="17">
        <v>375633</v>
      </c>
      <c r="O115" s="16">
        <v>5686343</v>
      </c>
      <c r="P115" s="16">
        <v>2685848</v>
      </c>
      <c r="Q115" s="17">
        <v>5389185</v>
      </c>
      <c r="R115" s="17">
        <v>4364431</v>
      </c>
      <c r="S115" s="19">
        <v>12439464</v>
      </c>
      <c r="T115" s="16">
        <v>0</v>
      </c>
      <c r="U115" s="17">
        <v>0</v>
      </c>
      <c r="V115" s="17">
        <v>0</v>
      </c>
      <c r="W115" s="19">
        <v>0</v>
      </c>
    </row>
    <row r="116" spans="1:23" ht="12.75" customHeight="1">
      <c r="A116" s="13" t="s">
        <v>27</v>
      </c>
      <c r="B116" s="14" t="s">
        <v>214</v>
      </c>
      <c r="C116" s="15" t="s">
        <v>215</v>
      </c>
      <c r="D116" s="16">
        <v>6249528</v>
      </c>
      <c r="E116" s="17">
        <v>6670058</v>
      </c>
      <c r="F116" s="17">
        <v>3101724</v>
      </c>
      <c r="G116" s="18">
        <f t="shared" si="21"/>
        <v>0.4650220432865801</v>
      </c>
      <c r="H116" s="16">
        <v>184893</v>
      </c>
      <c r="I116" s="17">
        <v>432274</v>
      </c>
      <c r="J116" s="17">
        <v>321836</v>
      </c>
      <c r="K116" s="16">
        <v>939003</v>
      </c>
      <c r="L116" s="16">
        <v>578798</v>
      </c>
      <c r="M116" s="17">
        <v>335957</v>
      </c>
      <c r="N116" s="17">
        <v>311081</v>
      </c>
      <c r="O116" s="16">
        <v>1225836</v>
      </c>
      <c r="P116" s="16">
        <v>272816</v>
      </c>
      <c r="Q116" s="17">
        <v>318113</v>
      </c>
      <c r="R116" s="17">
        <v>345956</v>
      </c>
      <c r="S116" s="19">
        <v>936885</v>
      </c>
      <c r="T116" s="16">
        <v>0</v>
      </c>
      <c r="U116" s="17">
        <v>0</v>
      </c>
      <c r="V116" s="17">
        <v>0</v>
      </c>
      <c r="W116" s="19">
        <v>0</v>
      </c>
    </row>
    <row r="117" spans="1:23" ht="12.75" customHeight="1">
      <c r="A117" s="13" t="s">
        <v>42</v>
      </c>
      <c r="B117" s="14" t="s">
        <v>216</v>
      </c>
      <c r="C117" s="15" t="s">
        <v>217</v>
      </c>
      <c r="D117" s="16">
        <v>36000000</v>
      </c>
      <c r="E117" s="17">
        <v>36000000</v>
      </c>
      <c r="F117" s="17">
        <v>11281927</v>
      </c>
      <c r="G117" s="18">
        <f t="shared" si="21"/>
        <v>0.31338686111111114</v>
      </c>
      <c r="H117" s="16">
        <v>1301203</v>
      </c>
      <c r="I117" s="17">
        <v>1159151</v>
      </c>
      <c r="J117" s="17">
        <v>2221302</v>
      </c>
      <c r="K117" s="16">
        <v>4681656</v>
      </c>
      <c r="L117" s="16">
        <v>1543482</v>
      </c>
      <c r="M117" s="17">
        <v>1891539</v>
      </c>
      <c r="N117" s="17">
        <v>603527</v>
      </c>
      <c r="O117" s="16">
        <v>4038548</v>
      </c>
      <c r="P117" s="16">
        <v>-585193</v>
      </c>
      <c r="Q117" s="17">
        <v>1644137</v>
      </c>
      <c r="R117" s="17">
        <v>1502779</v>
      </c>
      <c r="S117" s="19">
        <v>2561723</v>
      </c>
      <c r="T117" s="16">
        <v>0</v>
      </c>
      <c r="U117" s="17">
        <v>0</v>
      </c>
      <c r="V117" s="17">
        <v>0</v>
      </c>
      <c r="W117" s="19">
        <v>0</v>
      </c>
    </row>
    <row r="118" spans="1:23" ht="12.75" customHeight="1">
      <c r="A118" s="20"/>
      <c r="B118" s="21" t="s">
        <v>218</v>
      </c>
      <c r="C118" s="22"/>
      <c r="D118" s="23">
        <f>SUM(D110:D117)</f>
        <v>321337009</v>
      </c>
      <c r="E118" s="24">
        <f>SUM(E110:E117)</f>
        <v>337913571</v>
      </c>
      <c r="F118" s="24">
        <f>SUM(F110:F117)</f>
        <v>864732197</v>
      </c>
      <c r="G118" s="25">
        <f t="shared" si="21"/>
        <v>2.559033644138548</v>
      </c>
      <c r="H118" s="23">
        <f aca="true" t="shared" si="24" ref="H118:W118">SUM(H110:H117)</f>
        <v>224247971</v>
      </c>
      <c r="I118" s="24">
        <f t="shared" si="24"/>
        <v>43642734</v>
      </c>
      <c r="J118" s="24">
        <f t="shared" si="24"/>
        <v>34599465</v>
      </c>
      <c r="K118" s="23">
        <f t="shared" si="24"/>
        <v>302490170</v>
      </c>
      <c r="L118" s="23">
        <f t="shared" si="24"/>
        <v>38064199</v>
      </c>
      <c r="M118" s="24">
        <f t="shared" si="24"/>
        <v>30160205</v>
      </c>
      <c r="N118" s="24">
        <f t="shared" si="24"/>
        <v>35146214</v>
      </c>
      <c r="O118" s="23">
        <f t="shared" si="24"/>
        <v>103370618</v>
      </c>
      <c r="P118" s="23">
        <f t="shared" si="24"/>
        <v>25610884</v>
      </c>
      <c r="Q118" s="24">
        <f t="shared" si="24"/>
        <v>199967396</v>
      </c>
      <c r="R118" s="24">
        <f t="shared" si="24"/>
        <v>233293129</v>
      </c>
      <c r="S118" s="26">
        <f t="shared" si="24"/>
        <v>458871409</v>
      </c>
      <c r="T118" s="23">
        <f t="shared" si="24"/>
        <v>0</v>
      </c>
      <c r="U118" s="24">
        <f t="shared" si="24"/>
        <v>0</v>
      </c>
      <c r="V118" s="24">
        <f t="shared" si="24"/>
        <v>0</v>
      </c>
      <c r="W118" s="26">
        <f t="shared" si="24"/>
        <v>0</v>
      </c>
    </row>
    <row r="119" spans="1:23" ht="12.75" customHeight="1">
      <c r="A119" s="13" t="s">
        <v>27</v>
      </c>
      <c r="B119" s="14" t="s">
        <v>219</v>
      </c>
      <c r="C119" s="15" t="s">
        <v>220</v>
      </c>
      <c r="D119" s="16">
        <v>5623901</v>
      </c>
      <c r="E119" s="17">
        <v>9959071</v>
      </c>
      <c r="F119" s="17">
        <v>5824232</v>
      </c>
      <c r="G119" s="18">
        <f t="shared" si="21"/>
        <v>0.5848167966670786</v>
      </c>
      <c r="H119" s="16">
        <v>201399</v>
      </c>
      <c r="I119" s="17">
        <v>277836</v>
      </c>
      <c r="J119" s="17">
        <v>680970</v>
      </c>
      <c r="K119" s="16">
        <v>1160205</v>
      </c>
      <c r="L119" s="16">
        <v>726574</v>
      </c>
      <c r="M119" s="17">
        <v>1404971</v>
      </c>
      <c r="N119" s="17">
        <v>682480</v>
      </c>
      <c r="O119" s="16">
        <v>2814025</v>
      </c>
      <c r="P119" s="16">
        <v>718891</v>
      </c>
      <c r="Q119" s="17">
        <v>394693</v>
      </c>
      <c r="R119" s="17">
        <v>736418</v>
      </c>
      <c r="S119" s="19">
        <v>1850002</v>
      </c>
      <c r="T119" s="16">
        <v>0</v>
      </c>
      <c r="U119" s="17">
        <v>0</v>
      </c>
      <c r="V119" s="17">
        <v>0</v>
      </c>
      <c r="W119" s="19">
        <v>0</v>
      </c>
    </row>
    <row r="120" spans="1:23" ht="12.75" customHeight="1">
      <c r="A120" s="13" t="s">
        <v>27</v>
      </c>
      <c r="B120" s="14" t="s">
        <v>221</v>
      </c>
      <c r="C120" s="15" t="s">
        <v>222</v>
      </c>
      <c r="D120" s="16">
        <v>6868389</v>
      </c>
      <c r="E120" s="17">
        <v>8014539</v>
      </c>
      <c r="F120" s="17">
        <v>7042722</v>
      </c>
      <c r="G120" s="18">
        <f t="shared" si="21"/>
        <v>0.878743243996941</v>
      </c>
      <c r="H120" s="16">
        <v>321164</v>
      </c>
      <c r="I120" s="17">
        <v>273524</v>
      </c>
      <c r="J120" s="17">
        <v>588103</v>
      </c>
      <c r="K120" s="16">
        <v>1182791</v>
      </c>
      <c r="L120" s="16">
        <v>1381230</v>
      </c>
      <c r="M120" s="17">
        <v>498710</v>
      </c>
      <c r="N120" s="17">
        <v>477493</v>
      </c>
      <c r="O120" s="16">
        <v>2357433</v>
      </c>
      <c r="P120" s="16">
        <v>1072936</v>
      </c>
      <c r="Q120" s="17">
        <v>1111661</v>
      </c>
      <c r="R120" s="17">
        <v>1317901</v>
      </c>
      <c r="S120" s="19">
        <v>3502498</v>
      </c>
      <c r="T120" s="16">
        <v>0</v>
      </c>
      <c r="U120" s="17">
        <v>0</v>
      </c>
      <c r="V120" s="17">
        <v>0</v>
      </c>
      <c r="W120" s="19">
        <v>0</v>
      </c>
    </row>
    <row r="121" spans="1:23" ht="12.75" customHeight="1">
      <c r="A121" s="13" t="s">
        <v>27</v>
      </c>
      <c r="B121" s="14" t="s">
        <v>223</v>
      </c>
      <c r="C121" s="15" t="s">
        <v>224</v>
      </c>
      <c r="D121" s="16">
        <v>85360716</v>
      </c>
      <c r="E121" s="17">
        <v>85624933</v>
      </c>
      <c r="F121" s="17">
        <v>22126854</v>
      </c>
      <c r="G121" s="18">
        <f t="shared" si="21"/>
        <v>0.25841601534450254</v>
      </c>
      <c r="H121" s="16">
        <v>371964</v>
      </c>
      <c r="I121" s="17">
        <v>574920</v>
      </c>
      <c r="J121" s="17">
        <v>5056470</v>
      </c>
      <c r="K121" s="16">
        <v>6003354</v>
      </c>
      <c r="L121" s="16">
        <v>1908990</v>
      </c>
      <c r="M121" s="17">
        <v>2010658</v>
      </c>
      <c r="N121" s="17">
        <v>6875204</v>
      </c>
      <c r="O121" s="16">
        <v>10794852</v>
      </c>
      <c r="P121" s="16">
        <v>310828</v>
      </c>
      <c r="Q121" s="17">
        <v>3922517</v>
      </c>
      <c r="R121" s="17">
        <v>1095303</v>
      </c>
      <c r="S121" s="19">
        <v>5328648</v>
      </c>
      <c r="T121" s="16">
        <v>0</v>
      </c>
      <c r="U121" s="17">
        <v>0</v>
      </c>
      <c r="V121" s="17">
        <v>0</v>
      </c>
      <c r="W121" s="19">
        <v>0</v>
      </c>
    </row>
    <row r="122" spans="1:23" ht="12.75" customHeight="1">
      <c r="A122" s="13" t="s">
        <v>42</v>
      </c>
      <c r="B122" s="14" t="s">
        <v>225</v>
      </c>
      <c r="C122" s="15" t="s">
        <v>226</v>
      </c>
      <c r="D122" s="16">
        <v>12089579</v>
      </c>
      <c r="E122" s="17">
        <v>42524628</v>
      </c>
      <c r="F122" s="17">
        <v>18498644</v>
      </c>
      <c r="G122" s="18">
        <f t="shared" si="21"/>
        <v>0.43501013107039993</v>
      </c>
      <c r="H122" s="16">
        <v>0</v>
      </c>
      <c r="I122" s="17">
        <v>209005</v>
      </c>
      <c r="J122" s="17">
        <v>1716903</v>
      </c>
      <c r="K122" s="16">
        <v>1925908</v>
      </c>
      <c r="L122" s="16">
        <v>2180042</v>
      </c>
      <c r="M122" s="17">
        <v>2077121</v>
      </c>
      <c r="N122" s="17">
        <v>3134979</v>
      </c>
      <c r="O122" s="16">
        <v>7392142</v>
      </c>
      <c r="P122" s="16">
        <v>6462921</v>
      </c>
      <c r="Q122" s="17">
        <v>44233</v>
      </c>
      <c r="R122" s="17">
        <v>2673440</v>
      </c>
      <c r="S122" s="19">
        <v>9180594</v>
      </c>
      <c r="T122" s="16">
        <v>0</v>
      </c>
      <c r="U122" s="17">
        <v>0</v>
      </c>
      <c r="V122" s="17">
        <v>0</v>
      </c>
      <c r="W122" s="19">
        <v>0</v>
      </c>
    </row>
    <row r="123" spans="1:23" ht="12.75" customHeight="1">
      <c r="A123" s="20"/>
      <c r="B123" s="21" t="s">
        <v>227</v>
      </c>
      <c r="C123" s="22"/>
      <c r="D123" s="23">
        <f>SUM(D119:D122)</f>
        <v>109942585</v>
      </c>
      <c r="E123" s="24">
        <f>SUM(E119:E122)</f>
        <v>146123171</v>
      </c>
      <c r="F123" s="24">
        <f>SUM(F119:F122)</f>
        <v>53492452</v>
      </c>
      <c r="G123" s="25">
        <f t="shared" si="21"/>
        <v>0.36607782074480166</v>
      </c>
      <c r="H123" s="23">
        <f aca="true" t="shared" si="25" ref="H123:W123">SUM(H119:H122)</f>
        <v>894527</v>
      </c>
      <c r="I123" s="24">
        <f t="shared" si="25"/>
        <v>1335285</v>
      </c>
      <c r="J123" s="24">
        <f t="shared" si="25"/>
        <v>8042446</v>
      </c>
      <c r="K123" s="23">
        <f t="shared" si="25"/>
        <v>10272258</v>
      </c>
      <c r="L123" s="23">
        <f t="shared" si="25"/>
        <v>6196836</v>
      </c>
      <c r="M123" s="24">
        <f t="shared" si="25"/>
        <v>5991460</v>
      </c>
      <c r="N123" s="24">
        <f t="shared" si="25"/>
        <v>11170156</v>
      </c>
      <c r="O123" s="23">
        <f t="shared" si="25"/>
        <v>23358452</v>
      </c>
      <c r="P123" s="23">
        <f t="shared" si="25"/>
        <v>8565576</v>
      </c>
      <c r="Q123" s="24">
        <f t="shared" si="25"/>
        <v>5473104</v>
      </c>
      <c r="R123" s="24">
        <f t="shared" si="25"/>
        <v>5823062</v>
      </c>
      <c r="S123" s="26">
        <f t="shared" si="25"/>
        <v>19861742</v>
      </c>
      <c r="T123" s="23">
        <f t="shared" si="25"/>
        <v>0</v>
      </c>
      <c r="U123" s="24">
        <f t="shared" si="25"/>
        <v>0</v>
      </c>
      <c r="V123" s="24">
        <f t="shared" si="25"/>
        <v>0</v>
      </c>
      <c r="W123" s="26">
        <f t="shared" si="25"/>
        <v>0</v>
      </c>
    </row>
    <row r="124" spans="1:23" ht="12.75" customHeight="1">
      <c r="A124" s="13" t="s">
        <v>27</v>
      </c>
      <c r="B124" s="14" t="s">
        <v>228</v>
      </c>
      <c r="C124" s="15" t="s">
        <v>229</v>
      </c>
      <c r="D124" s="16">
        <v>3989098</v>
      </c>
      <c r="E124" s="17">
        <v>4578098</v>
      </c>
      <c r="F124" s="17">
        <v>3153585</v>
      </c>
      <c r="G124" s="18">
        <f t="shared" si="21"/>
        <v>0.6888417417014664</v>
      </c>
      <c r="H124" s="16">
        <v>999</v>
      </c>
      <c r="I124" s="17">
        <v>213612</v>
      </c>
      <c r="J124" s="17">
        <v>266283</v>
      </c>
      <c r="K124" s="16">
        <v>480894</v>
      </c>
      <c r="L124" s="16">
        <v>22671</v>
      </c>
      <c r="M124" s="17">
        <v>252639</v>
      </c>
      <c r="N124" s="17">
        <v>1594484</v>
      </c>
      <c r="O124" s="16">
        <v>1869794</v>
      </c>
      <c r="P124" s="16">
        <v>379381</v>
      </c>
      <c r="Q124" s="17">
        <v>59080</v>
      </c>
      <c r="R124" s="17">
        <v>364436</v>
      </c>
      <c r="S124" s="19">
        <v>802897</v>
      </c>
      <c r="T124" s="16">
        <v>0</v>
      </c>
      <c r="U124" s="17">
        <v>0</v>
      </c>
      <c r="V124" s="17">
        <v>0</v>
      </c>
      <c r="W124" s="19">
        <v>0</v>
      </c>
    </row>
    <row r="125" spans="1:23" ht="12.75" customHeight="1">
      <c r="A125" s="13" t="s">
        <v>27</v>
      </c>
      <c r="B125" s="14" t="s">
        <v>230</v>
      </c>
      <c r="C125" s="15" t="s">
        <v>231</v>
      </c>
      <c r="D125" s="16">
        <v>2678236</v>
      </c>
      <c r="E125" s="17">
        <v>6693184</v>
      </c>
      <c r="F125" s="17">
        <v>1752162</v>
      </c>
      <c r="G125" s="18">
        <f t="shared" si="21"/>
        <v>0.26178303181266194</v>
      </c>
      <c r="H125" s="16">
        <v>53865</v>
      </c>
      <c r="I125" s="17">
        <v>20295</v>
      </c>
      <c r="J125" s="17">
        <v>95143</v>
      </c>
      <c r="K125" s="16">
        <v>169303</v>
      </c>
      <c r="L125" s="16">
        <v>171860</v>
      </c>
      <c r="M125" s="17">
        <v>514716</v>
      </c>
      <c r="N125" s="17">
        <v>403139</v>
      </c>
      <c r="O125" s="16">
        <v>1089715</v>
      </c>
      <c r="P125" s="16">
        <v>4335</v>
      </c>
      <c r="Q125" s="17">
        <v>251349</v>
      </c>
      <c r="R125" s="17">
        <v>237460</v>
      </c>
      <c r="S125" s="19">
        <v>493144</v>
      </c>
      <c r="T125" s="16">
        <v>0</v>
      </c>
      <c r="U125" s="17">
        <v>0</v>
      </c>
      <c r="V125" s="17">
        <v>0</v>
      </c>
      <c r="W125" s="19">
        <v>0</v>
      </c>
    </row>
    <row r="126" spans="1:23" ht="12.75" customHeight="1">
      <c r="A126" s="13" t="s">
        <v>27</v>
      </c>
      <c r="B126" s="14" t="s">
        <v>232</v>
      </c>
      <c r="C126" s="15" t="s">
        <v>233</v>
      </c>
      <c r="D126" s="16">
        <v>7430012</v>
      </c>
      <c r="E126" s="17">
        <v>19547203</v>
      </c>
      <c r="F126" s="17">
        <v>11551844</v>
      </c>
      <c r="G126" s="18">
        <f t="shared" si="21"/>
        <v>0.590971710888765</v>
      </c>
      <c r="H126" s="16">
        <v>30000</v>
      </c>
      <c r="I126" s="17">
        <v>311158</v>
      </c>
      <c r="J126" s="17">
        <v>334127</v>
      </c>
      <c r="K126" s="16">
        <v>675285</v>
      </c>
      <c r="L126" s="16">
        <v>1351235</v>
      </c>
      <c r="M126" s="17">
        <v>448421</v>
      </c>
      <c r="N126" s="17">
        <v>4841482</v>
      </c>
      <c r="O126" s="16">
        <v>6641138</v>
      </c>
      <c r="P126" s="16">
        <v>941572</v>
      </c>
      <c r="Q126" s="17">
        <v>534027</v>
      </c>
      <c r="R126" s="17">
        <v>2759822</v>
      </c>
      <c r="S126" s="19">
        <v>4235421</v>
      </c>
      <c r="T126" s="16">
        <v>0</v>
      </c>
      <c r="U126" s="17">
        <v>0</v>
      </c>
      <c r="V126" s="17">
        <v>0</v>
      </c>
      <c r="W126" s="19">
        <v>0</v>
      </c>
    </row>
    <row r="127" spans="1:23" ht="12.75" customHeight="1">
      <c r="A127" s="13" t="s">
        <v>27</v>
      </c>
      <c r="B127" s="14" t="s">
        <v>234</v>
      </c>
      <c r="C127" s="15" t="s">
        <v>235</v>
      </c>
      <c r="D127" s="16">
        <v>8538340</v>
      </c>
      <c r="E127" s="17">
        <v>8878741</v>
      </c>
      <c r="F127" s="17">
        <v>4033618</v>
      </c>
      <c r="G127" s="18">
        <f t="shared" si="21"/>
        <v>0.4543006716830686</v>
      </c>
      <c r="H127" s="16">
        <v>0</v>
      </c>
      <c r="I127" s="17">
        <v>488318</v>
      </c>
      <c r="J127" s="17">
        <v>164989</v>
      </c>
      <c r="K127" s="16">
        <v>653307</v>
      </c>
      <c r="L127" s="16">
        <v>393592</v>
      </c>
      <c r="M127" s="17">
        <v>1211170</v>
      </c>
      <c r="N127" s="17">
        <v>558579</v>
      </c>
      <c r="O127" s="16">
        <v>2163341</v>
      </c>
      <c r="P127" s="16">
        <v>316118</v>
      </c>
      <c r="Q127" s="17">
        <v>103656</v>
      </c>
      <c r="R127" s="17">
        <v>797196</v>
      </c>
      <c r="S127" s="19">
        <v>1216970</v>
      </c>
      <c r="T127" s="16">
        <v>0</v>
      </c>
      <c r="U127" s="17">
        <v>0</v>
      </c>
      <c r="V127" s="17">
        <v>0</v>
      </c>
      <c r="W127" s="19">
        <v>0</v>
      </c>
    </row>
    <row r="128" spans="1:23" ht="12.75" customHeight="1">
      <c r="A128" s="13" t="s">
        <v>42</v>
      </c>
      <c r="B128" s="14" t="s">
        <v>236</v>
      </c>
      <c r="C128" s="15" t="s">
        <v>237</v>
      </c>
      <c r="D128" s="16">
        <v>124524871</v>
      </c>
      <c r="E128" s="17">
        <v>114736531</v>
      </c>
      <c r="F128" s="17">
        <v>152328847</v>
      </c>
      <c r="G128" s="18">
        <f t="shared" si="21"/>
        <v>1.3276403397624075</v>
      </c>
      <c r="H128" s="16">
        <v>16075245</v>
      </c>
      <c r="I128" s="17">
        <v>22266828</v>
      </c>
      <c r="J128" s="17">
        <v>19419028</v>
      </c>
      <c r="K128" s="16">
        <v>57761101</v>
      </c>
      <c r="L128" s="16">
        <v>17409138</v>
      </c>
      <c r="M128" s="17">
        <v>16123816</v>
      </c>
      <c r="N128" s="17">
        <v>10210650</v>
      </c>
      <c r="O128" s="16">
        <v>43743604</v>
      </c>
      <c r="P128" s="16">
        <v>22544315</v>
      </c>
      <c r="Q128" s="17">
        <v>13215830</v>
      </c>
      <c r="R128" s="17">
        <v>15063997</v>
      </c>
      <c r="S128" s="19">
        <v>50824142</v>
      </c>
      <c r="T128" s="16">
        <v>0</v>
      </c>
      <c r="U128" s="17">
        <v>0</v>
      </c>
      <c r="V128" s="17">
        <v>0</v>
      </c>
      <c r="W128" s="19">
        <v>0</v>
      </c>
    </row>
    <row r="129" spans="1:23" ht="12.75" customHeight="1">
      <c r="A129" s="20"/>
      <c r="B129" s="21" t="s">
        <v>238</v>
      </c>
      <c r="C129" s="22"/>
      <c r="D129" s="23">
        <f>SUM(D124:D128)</f>
        <v>147160557</v>
      </c>
      <c r="E129" s="24">
        <f>SUM(E124:E128)</f>
        <v>154433757</v>
      </c>
      <c r="F129" s="24">
        <f>SUM(F124:F128)</f>
        <v>172820056</v>
      </c>
      <c r="G129" s="25">
        <f t="shared" si="21"/>
        <v>1.1190562177413064</v>
      </c>
      <c r="H129" s="23">
        <f aca="true" t="shared" si="26" ref="H129:W129">SUM(H124:H128)</f>
        <v>16160109</v>
      </c>
      <c r="I129" s="24">
        <f t="shared" si="26"/>
        <v>23300211</v>
      </c>
      <c r="J129" s="24">
        <f t="shared" si="26"/>
        <v>20279570</v>
      </c>
      <c r="K129" s="23">
        <f t="shared" si="26"/>
        <v>59739890</v>
      </c>
      <c r="L129" s="23">
        <f t="shared" si="26"/>
        <v>19348496</v>
      </c>
      <c r="M129" s="24">
        <f t="shared" si="26"/>
        <v>18550762</v>
      </c>
      <c r="N129" s="24">
        <f t="shared" si="26"/>
        <v>17608334</v>
      </c>
      <c r="O129" s="23">
        <f t="shared" si="26"/>
        <v>55507592</v>
      </c>
      <c r="P129" s="23">
        <f t="shared" si="26"/>
        <v>24185721</v>
      </c>
      <c r="Q129" s="24">
        <f t="shared" si="26"/>
        <v>14163942</v>
      </c>
      <c r="R129" s="24">
        <f t="shared" si="26"/>
        <v>19222911</v>
      </c>
      <c r="S129" s="26">
        <f t="shared" si="26"/>
        <v>57572574</v>
      </c>
      <c r="T129" s="23">
        <f t="shared" si="26"/>
        <v>0</v>
      </c>
      <c r="U129" s="24">
        <f t="shared" si="26"/>
        <v>0</v>
      </c>
      <c r="V129" s="24">
        <f t="shared" si="26"/>
        <v>0</v>
      </c>
      <c r="W129" s="26">
        <f t="shared" si="26"/>
        <v>0</v>
      </c>
    </row>
    <row r="130" spans="1:23" ht="12.75" customHeight="1">
      <c r="A130" s="13" t="s">
        <v>27</v>
      </c>
      <c r="B130" s="14" t="s">
        <v>239</v>
      </c>
      <c r="C130" s="15" t="s">
        <v>240</v>
      </c>
      <c r="D130" s="16">
        <v>8441098</v>
      </c>
      <c r="E130" s="17">
        <v>8631098</v>
      </c>
      <c r="F130" s="17">
        <v>5183509</v>
      </c>
      <c r="G130" s="18">
        <f t="shared" si="21"/>
        <v>0.6005619447259202</v>
      </c>
      <c r="H130" s="16">
        <v>143689</v>
      </c>
      <c r="I130" s="17">
        <v>150647</v>
      </c>
      <c r="J130" s="17">
        <v>299229</v>
      </c>
      <c r="K130" s="16">
        <v>593565</v>
      </c>
      <c r="L130" s="16">
        <v>322220</v>
      </c>
      <c r="M130" s="17">
        <v>639054</v>
      </c>
      <c r="N130" s="17">
        <v>1439106</v>
      </c>
      <c r="O130" s="16">
        <v>2400380</v>
      </c>
      <c r="P130" s="16">
        <v>1849355</v>
      </c>
      <c r="Q130" s="17">
        <v>258300</v>
      </c>
      <c r="R130" s="17">
        <v>81909</v>
      </c>
      <c r="S130" s="19">
        <v>2189564</v>
      </c>
      <c r="T130" s="16">
        <v>0</v>
      </c>
      <c r="U130" s="17">
        <v>0</v>
      </c>
      <c r="V130" s="17">
        <v>0</v>
      </c>
      <c r="W130" s="19">
        <v>0</v>
      </c>
    </row>
    <row r="131" spans="1:23" ht="12.75" customHeight="1">
      <c r="A131" s="13" t="s">
        <v>27</v>
      </c>
      <c r="B131" s="14" t="s">
        <v>241</v>
      </c>
      <c r="C131" s="15" t="s">
        <v>242</v>
      </c>
      <c r="D131" s="16">
        <v>2510220</v>
      </c>
      <c r="E131" s="17">
        <v>1268233</v>
      </c>
      <c r="F131" s="17">
        <v>726016</v>
      </c>
      <c r="G131" s="18">
        <f t="shared" si="21"/>
        <v>0.5724626310780432</v>
      </c>
      <c r="H131" s="16">
        <v>3292</v>
      </c>
      <c r="I131" s="17">
        <v>100522</v>
      </c>
      <c r="J131" s="17">
        <v>17165</v>
      </c>
      <c r="K131" s="16">
        <v>120979</v>
      </c>
      <c r="L131" s="16">
        <v>133695</v>
      </c>
      <c r="M131" s="17">
        <v>304876</v>
      </c>
      <c r="N131" s="17">
        <v>50291</v>
      </c>
      <c r="O131" s="16">
        <v>488862</v>
      </c>
      <c r="P131" s="16">
        <v>97678</v>
      </c>
      <c r="Q131" s="17">
        <v>472</v>
      </c>
      <c r="R131" s="17">
        <v>18025</v>
      </c>
      <c r="S131" s="19">
        <v>116175</v>
      </c>
      <c r="T131" s="16">
        <v>0</v>
      </c>
      <c r="U131" s="17">
        <v>0</v>
      </c>
      <c r="V131" s="17">
        <v>0</v>
      </c>
      <c r="W131" s="19">
        <v>0</v>
      </c>
    </row>
    <row r="132" spans="1:23" ht="12.75" customHeight="1">
      <c r="A132" s="13" t="s">
        <v>27</v>
      </c>
      <c r="B132" s="14" t="s">
        <v>243</v>
      </c>
      <c r="C132" s="15" t="s">
        <v>244</v>
      </c>
      <c r="D132" s="16">
        <v>12650659</v>
      </c>
      <c r="E132" s="17">
        <v>28535502</v>
      </c>
      <c r="F132" s="17">
        <v>17718206</v>
      </c>
      <c r="G132" s="18">
        <f t="shared" si="21"/>
        <v>0.6209179708841288</v>
      </c>
      <c r="H132" s="16">
        <v>1033720</v>
      </c>
      <c r="I132" s="17">
        <v>681296</v>
      </c>
      <c r="J132" s="17">
        <v>4814474</v>
      </c>
      <c r="K132" s="16">
        <v>6529490</v>
      </c>
      <c r="L132" s="16">
        <v>2646777</v>
      </c>
      <c r="M132" s="17">
        <v>2276969</v>
      </c>
      <c r="N132" s="17">
        <v>3325613</v>
      </c>
      <c r="O132" s="16">
        <v>8249359</v>
      </c>
      <c r="P132" s="16">
        <v>2508</v>
      </c>
      <c r="Q132" s="17">
        <v>2780350</v>
      </c>
      <c r="R132" s="17">
        <v>156499</v>
      </c>
      <c r="S132" s="19">
        <v>2939357</v>
      </c>
      <c r="T132" s="16">
        <v>0</v>
      </c>
      <c r="U132" s="17">
        <v>0</v>
      </c>
      <c r="V132" s="17">
        <v>0</v>
      </c>
      <c r="W132" s="19">
        <v>0</v>
      </c>
    </row>
    <row r="133" spans="1:23" ht="12.75" customHeight="1">
      <c r="A133" s="13" t="s">
        <v>42</v>
      </c>
      <c r="B133" s="14" t="s">
        <v>245</v>
      </c>
      <c r="C133" s="15" t="s">
        <v>246</v>
      </c>
      <c r="D133" s="16">
        <v>8630000</v>
      </c>
      <c r="E133" s="17">
        <v>12104268</v>
      </c>
      <c r="F133" s="17">
        <v>1729537</v>
      </c>
      <c r="G133" s="18">
        <f t="shared" si="21"/>
        <v>0.14288654216843183</v>
      </c>
      <c r="H133" s="16">
        <v>11474</v>
      </c>
      <c r="I133" s="17">
        <v>0</v>
      </c>
      <c r="J133" s="17">
        <v>364390</v>
      </c>
      <c r="K133" s="16">
        <v>375864</v>
      </c>
      <c r="L133" s="16">
        <v>63234</v>
      </c>
      <c r="M133" s="17">
        <v>185686</v>
      </c>
      <c r="N133" s="17">
        <v>252195</v>
      </c>
      <c r="O133" s="16">
        <v>501115</v>
      </c>
      <c r="P133" s="16">
        <v>28171</v>
      </c>
      <c r="Q133" s="17">
        <v>290911</v>
      </c>
      <c r="R133" s="17">
        <v>533476</v>
      </c>
      <c r="S133" s="19">
        <v>852558</v>
      </c>
      <c r="T133" s="16">
        <v>0</v>
      </c>
      <c r="U133" s="17">
        <v>0</v>
      </c>
      <c r="V133" s="17">
        <v>0</v>
      </c>
      <c r="W133" s="19">
        <v>0</v>
      </c>
    </row>
    <row r="134" spans="1:23" ht="12.75" customHeight="1">
      <c r="A134" s="20"/>
      <c r="B134" s="21" t="s">
        <v>247</v>
      </c>
      <c r="C134" s="22"/>
      <c r="D134" s="23">
        <f>SUM(D130:D133)</f>
        <v>32231977</v>
      </c>
      <c r="E134" s="24">
        <f>SUM(E130:E133)</f>
        <v>50539101</v>
      </c>
      <c r="F134" s="24">
        <f>SUM(F130:F133)</f>
        <v>25357268</v>
      </c>
      <c r="G134" s="25">
        <f aca="true" t="shared" si="27" ref="G134:G167">IF($E134=0,0,$F134/$E134)</f>
        <v>0.5017356363343305</v>
      </c>
      <c r="H134" s="23">
        <f aca="true" t="shared" si="28" ref="H134:W134">SUM(H130:H133)</f>
        <v>1192175</v>
      </c>
      <c r="I134" s="24">
        <f t="shared" si="28"/>
        <v>932465</v>
      </c>
      <c r="J134" s="24">
        <f t="shared" si="28"/>
        <v>5495258</v>
      </c>
      <c r="K134" s="23">
        <f t="shared" si="28"/>
        <v>7619898</v>
      </c>
      <c r="L134" s="23">
        <f t="shared" si="28"/>
        <v>3165926</v>
      </c>
      <c r="M134" s="24">
        <f t="shared" si="28"/>
        <v>3406585</v>
      </c>
      <c r="N134" s="24">
        <f t="shared" si="28"/>
        <v>5067205</v>
      </c>
      <c r="O134" s="23">
        <f t="shared" si="28"/>
        <v>11639716</v>
      </c>
      <c r="P134" s="23">
        <f t="shared" si="28"/>
        <v>1977712</v>
      </c>
      <c r="Q134" s="24">
        <f t="shared" si="28"/>
        <v>3330033</v>
      </c>
      <c r="R134" s="24">
        <f t="shared" si="28"/>
        <v>789909</v>
      </c>
      <c r="S134" s="26">
        <f t="shared" si="28"/>
        <v>6097654</v>
      </c>
      <c r="T134" s="23">
        <f t="shared" si="28"/>
        <v>0</v>
      </c>
      <c r="U134" s="24">
        <f t="shared" si="28"/>
        <v>0</v>
      </c>
      <c r="V134" s="24">
        <f t="shared" si="28"/>
        <v>0</v>
      </c>
      <c r="W134" s="26">
        <f t="shared" si="28"/>
        <v>0</v>
      </c>
    </row>
    <row r="135" spans="1:23" ht="12.75" customHeight="1">
      <c r="A135" s="13" t="s">
        <v>27</v>
      </c>
      <c r="B135" s="14" t="s">
        <v>248</v>
      </c>
      <c r="C135" s="15" t="s">
        <v>249</v>
      </c>
      <c r="D135" s="16">
        <v>4618000</v>
      </c>
      <c r="E135" s="17">
        <v>5318000</v>
      </c>
      <c r="F135" s="17">
        <v>4517762</v>
      </c>
      <c r="G135" s="18">
        <f t="shared" si="27"/>
        <v>0.8495227529146295</v>
      </c>
      <c r="H135" s="16">
        <v>0</v>
      </c>
      <c r="I135" s="17">
        <v>347361</v>
      </c>
      <c r="J135" s="17">
        <v>171808</v>
      </c>
      <c r="K135" s="16">
        <v>519169</v>
      </c>
      <c r="L135" s="16">
        <v>117773</v>
      </c>
      <c r="M135" s="17">
        <v>385175</v>
      </c>
      <c r="N135" s="17">
        <v>542270</v>
      </c>
      <c r="O135" s="16">
        <v>1045218</v>
      </c>
      <c r="P135" s="16">
        <v>412992</v>
      </c>
      <c r="Q135" s="17">
        <v>514139</v>
      </c>
      <c r="R135" s="17">
        <v>2026244</v>
      </c>
      <c r="S135" s="19">
        <v>2953375</v>
      </c>
      <c r="T135" s="16">
        <v>0</v>
      </c>
      <c r="U135" s="17">
        <v>0</v>
      </c>
      <c r="V135" s="17">
        <v>0</v>
      </c>
      <c r="W135" s="19">
        <v>0</v>
      </c>
    </row>
    <row r="136" spans="1:23" ht="12.75" customHeight="1">
      <c r="A136" s="13" t="s">
        <v>27</v>
      </c>
      <c r="B136" s="14" t="s">
        <v>250</v>
      </c>
      <c r="C136" s="15" t="s">
        <v>251</v>
      </c>
      <c r="D136" s="16">
        <v>3375850</v>
      </c>
      <c r="E136" s="17">
        <v>3182341</v>
      </c>
      <c r="F136" s="17">
        <v>829662</v>
      </c>
      <c r="G136" s="18">
        <f t="shared" si="27"/>
        <v>0.2607080762243895</v>
      </c>
      <c r="H136" s="16">
        <v>27997</v>
      </c>
      <c r="I136" s="17">
        <v>0</v>
      </c>
      <c r="J136" s="17">
        <v>110181</v>
      </c>
      <c r="K136" s="16">
        <v>138178</v>
      </c>
      <c r="L136" s="16">
        <v>53373</v>
      </c>
      <c r="M136" s="17">
        <v>212347</v>
      </c>
      <c r="N136" s="17">
        <v>0</v>
      </c>
      <c r="O136" s="16">
        <v>265720</v>
      </c>
      <c r="P136" s="16">
        <v>154358</v>
      </c>
      <c r="Q136" s="17">
        <v>200970</v>
      </c>
      <c r="R136" s="17">
        <v>70436</v>
      </c>
      <c r="S136" s="19">
        <v>425764</v>
      </c>
      <c r="T136" s="16">
        <v>0</v>
      </c>
      <c r="U136" s="17">
        <v>0</v>
      </c>
      <c r="V136" s="17">
        <v>0</v>
      </c>
      <c r="W136" s="19">
        <v>0</v>
      </c>
    </row>
    <row r="137" spans="1:23" ht="12.75" customHeight="1">
      <c r="A137" s="13" t="s">
        <v>27</v>
      </c>
      <c r="B137" s="14" t="s">
        <v>252</v>
      </c>
      <c r="C137" s="15" t="s">
        <v>253</v>
      </c>
      <c r="D137" s="16">
        <v>20040000</v>
      </c>
      <c r="E137" s="17">
        <v>25000000</v>
      </c>
      <c r="F137" s="17">
        <v>17895291</v>
      </c>
      <c r="G137" s="18">
        <f t="shared" si="27"/>
        <v>0.71581164</v>
      </c>
      <c r="H137" s="16">
        <v>790876</v>
      </c>
      <c r="I137" s="17">
        <v>-301388</v>
      </c>
      <c r="J137" s="17">
        <v>1181989</v>
      </c>
      <c r="K137" s="16">
        <v>1671477</v>
      </c>
      <c r="L137" s="16">
        <v>1408382</v>
      </c>
      <c r="M137" s="17">
        <v>752601</v>
      </c>
      <c r="N137" s="17">
        <v>4128321</v>
      </c>
      <c r="O137" s="16">
        <v>6289304</v>
      </c>
      <c r="P137" s="16">
        <v>519513</v>
      </c>
      <c r="Q137" s="17">
        <v>2981594</v>
      </c>
      <c r="R137" s="17">
        <v>6433403</v>
      </c>
      <c r="S137" s="19">
        <v>9934510</v>
      </c>
      <c r="T137" s="16">
        <v>0</v>
      </c>
      <c r="U137" s="17">
        <v>0</v>
      </c>
      <c r="V137" s="17">
        <v>0</v>
      </c>
      <c r="W137" s="19">
        <v>0</v>
      </c>
    </row>
    <row r="138" spans="1:23" ht="12.75" customHeight="1">
      <c r="A138" s="13" t="s">
        <v>27</v>
      </c>
      <c r="B138" s="14" t="s">
        <v>254</v>
      </c>
      <c r="C138" s="15" t="s">
        <v>255</v>
      </c>
      <c r="D138" s="16">
        <v>7802577</v>
      </c>
      <c r="E138" s="17">
        <v>9274077</v>
      </c>
      <c r="F138" s="17">
        <v>10119666</v>
      </c>
      <c r="G138" s="18">
        <f t="shared" si="27"/>
        <v>1.0911776988696558</v>
      </c>
      <c r="H138" s="16">
        <v>1801404</v>
      </c>
      <c r="I138" s="17">
        <v>910164</v>
      </c>
      <c r="J138" s="17">
        <v>1186613</v>
      </c>
      <c r="K138" s="16">
        <v>3898181</v>
      </c>
      <c r="L138" s="16">
        <v>627559</v>
      </c>
      <c r="M138" s="17">
        <v>236689</v>
      </c>
      <c r="N138" s="17">
        <v>1799610</v>
      </c>
      <c r="O138" s="16">
        <v>2663858</v>
      </c>
      <c r="P138" s="16">
        <v>641030</v>
      </c>
      <c r="Q138" s="17">
        <v>1942216</v>
      </c>
      <c r="R138" s="17">
        <v>974381</v>
      </c>
      <c r="S138" s="19">
        <v>3557627</v>
      </c>
      <c r="T138" s="16">
        <v>0</v>
      </c>
      <c r="U138" s="17">
        <v>0</v>
      </c>
      <c r="V138" s="17">
        <v>0</v>
      </c>
      <c r="W138" s="19">
        <v>0</v>
      </c>
    </row>
    <row r="139" spans="1:23" ht="12.75" customHeight="1">
      <c r="A139" s="13" t="s">
        <v>27</v>
      </c>
      <c r="B139" s="14" t="s">
        <v>256</v>
      </c>
      <c r="C139" s="15" t="s">
        <v>257</v>
      </c>
      <c r="D139" s="16">
        <v>13594590</v>
      </c>
      <c r="E139" s="17">
        <v>17826932</v>
      </c>
      <c r="F139" s="17">
        <v>18365695</v>
      </c>
      <c r="G139" s="18">
        <f t="shared" si="27"/>
        <v>1.0302218575804294</v>
      </c>
      <c r="H139" s="16">
        <v>1414579</v>
      </c>
      <c r="I139" s="17">
        <v>1573981</v>
      </c>
      <c r="J139" s="17">
        <v>1479411</v>
      </c>
      <c r="K139" s="16">
        <v>4467971</v>
      </c>
      <c r="L139" s="16">
        <v>484346</v>
      </c>
      <c r="M139" s="17">
        <v>1240262</v>
      </c>
      <c r="N139" s="17">
        <v>491147</v>
      </c>
      <c r="O139" s="16">
        <v>2215755</v>
      </c>
      <c r="P139" s="16">
        <v>6003984</v>
      </c>
      <c r="Q139" s="17">
        <v>0</v>
      </c>
      <c r="R139" s="17">
        <v>5677985</v>
      </c>
      <c r="S139" s="19">
        <v>11681969</v>
      </c>
      <c r="T139" s="16">
        <v>0</v>
      </c>
      <c r="U139" s="17">
        <v>0</v>
      </c>
      <c r="V139" s="17">
        <v>0</v>
      </c>
      <c r="W139" s="19">
        <v>0</v>
      </c>
    </row>
    <row r="140" spans="1:23" ht="12.75" customHeight="1">
      <c r="A140" s="13" t="s">
        <v>42</v>
      </c>
      <c r="B140" s="14" t="s">
        <v>258</v>
      </c>
      <c r="C140" s="15" t="s">
        <v>259</v>
      </c>
      <c r="D140" s="16">
        <v>61930000</v>
      </c>
      <c r="E140" s="17">
        <v>60534000</v>
      </c>
      <c r="F140" s="17">
        <v>49105396</v>
      </c>
      <c r="G140" s="18">
        <f t="shared" si="27"/>
        <v>0.811203555026927</v>
      </c>
      <c r="H140" s="16">
        <v>209775</v>
      </c>
      <c r="I140" s="17">
        <v>1129512</v>
      </c>
      <c r="J140" s="17">
        <v>5999755</v>
      </c>
      <c r="K140" s="16">
        <v>7339042</v>
      </c>
      <c r="L140" s="16">
        <v>6306539</v>
      </c>
      <c r="M140" s="17">
        <v>7960915</v>
      </c>
      <c r="N140" s="17">
        <v>10080928</v>
      </c>
      <c r="O140" s="16">
        <v>24348382</v>
      </c>
      <c r="P140" s="16">
        <v>209623</v>
      </c>
      <c r="Q140" s="17">
        <v>9631472</v>
      </c>
      <c r="R140" s="17">
        <v>7576877</v>
      </c>
      <c r="S140" s="19">
        <v>17417972</v>
      </c>
      <c r="T140" s="16">
        <v>0</v>
      </c>
      <c r="U140" s="17">
        <v>0</v>
      </c>
      <c r="V140" s="17">
        <v>0</v>
      </c>
      <c r="W140" s="19">
        <v>0</v>
      </c>
    </row>
    <row r="141" spans="1:23" ht="12.75" customHeight="1">
      <c r="A141" s="20"/>
      <c r="B141" s="21" t="s">
        <v>260</v>
      </c>
      <c r="C141" s="22"/>
      <c r="D141" s="23">
        <f>SUM(D135:D140)</f>
        <v>111361017</v>
      </c>
      <c r="E141" s="24">
        <f>SUM(E135:E140)</f>
        <v>121135350</v>
      </c>
      <c r="F141" s="24">
        <f>SUM(F135:F140)</f>
        <v>100833472</v>
      </c>
      <c r="G141" s="25">
        <f t="shared" si="27"/>
        <v>0.832403357071243</v>
      </c>
      <c r="H141" s="23">
        <f aca="true" t="shared" si="29" ref="H141:W141">SUM(H135:H140)</f>
        <v>4244631</v>
      </c>
      <c r="I141" s="24">
        <f t="shared" si="29"/>
        <v>3659630</v>
      </c>
      <c r="J141" s="24">
        <f t="shared" si="29"/>
        <v>10129757</v>
      </c>
      <c r="K141" s="23">
        <f t="shared" si="29"/>
        <v>18034018</v>
      </c>
      <c r="L141" s="23">
        <f t="shared" si="29"/>
        <v>8997972</v>
      </c>
      <c r="M141" s="24">
        <f t="shared" si="29"/>
        <v>10787989</v>
      </c>
      <c r="N141" s="24">
        <f t="shared" si="29"/>
        <v>17042276</v>
      </c>
      <c r="O141" s="23">
        <f t="shared" si="29"/>
        <v>36828237</v>
      </c>
      <c r="P141" s="23">
        <f t="shared" si="29"/>
        <v>7941500</v>
      </c>
      <c r="Q141" s="24">
        <f t="shared" si="29"/>
        <v>15270391</v>
      </c>
      <c r="R141" s="24">
        <f t="shared" si="29"/>
        <v>22759326</v>
      </c>
      <c r="S141" s="26">
        <f t="shared" si="29"/>
        <v>45971217</v>
      </c>
      <c r="T141" s="23">
        <f t="shared" si="29"/>
        <v>0</v>
      </c>
      <c r="U141" s="24">
        <f t="shared" si="29"/>
        <v>0</v>
      </c>
      <c r="V141" s="24">
        <f t="shared" si="29"/>
        <v>0</v>
      </c>
      <c r="W141" s="26">
        <f t="shared" si="29"/>
        <v>0</v>
      </c>
    </row>
    <row r="142" spans="1:23" ht="12.75" customHeight="1">
      <c r="A142" s="13" t="s">
        <v>27</v>
      </c>
      <c r="B142" s="14" t="s">
        <v>261</v>
      </c>
      <c r="C142" s="15" t="s">
        <v>262</v>
      </c>
      <c r="D142" s="16">
        <v>4195000</v>
      </c>
      <c r="E142" s="17">
        <v>3996361</v>
      </c>
      <c r="F142" s="17">
        <v>2119182</v>
      </c>
      <c r="G142" s="18">
        <f t="shared" si="27"/>
        <v>0.5302779203380276</v>
      </c>
      <c r="H142" s="16">
        <v>0</v>
      </c>
      <c r="I142" s="17">
        <v>137890</v>
      </c>
      <c r="J142" s="17">
        <v>196600</v>
      </c>
      <c r="K142" s="16">
        <v>334490</v>
      </c>
      <c r="L142" s="16">
        <v>533978</v>
      </c>
      <c r="M142" s="17">
        <v>112206</v>
      </c>
      <c r="N142" s="17">
        <v>253000</v>
      </c>
      <c r="O142" s="16">
        <v>899184</v>
      </c>
      <c r="P142" s="16">
        <v>17575</v>
      </c>
      <c r="Q142" s="17">
        <v>357778</v>
      </c>
      <c r="R142" s="17">
        <v>510155</v>
      </c>
      <c r="S142" s="19">
        <v>885508</v>
      </c>
      <c r="T142" s="16">
        <v>0</v>
      </c>
      <c r="U142" s="17">
        <v>0</v>
      </c>
      <c r="V142" s="17">
        <v>0</v>
      </c>
      <c r="W142" s="19">
        <v>0</v>
      </c>
    </row>
    <row r="143" spans="1:23" ht="12.75" customHeight="1">
      <c r="A143" s="13" t="s">
        <v>27</v>
      </c>
      <c r="B143" s="14" t="s">
        <v>263</v>
      </c>
      <c r="C143" s="15" t="s">
        <v>264</v>
      </c>
      <c r="D143" s="16">
        <v>11826239</v>
      </c>
      <c r="E143" s="17">
        <v>7849664</v>
      </c>
      <c r="F143" s="17">
        <v>6830282</v>
      </c>
      <c r="G143" s="18">
        <f t="shared" si="27"/>
        <v>0.8701368619089939</v>
      </c>
      <c r="H143" s="16">
        <v>6750</v>
      </c>
      <c r="I143" s="17">
        <v>749880</v>
      </c>
      <c r="J143" s="17">
        <v>724146</v>
      </c>
      <c r="K143" s="16">
        <v>1480776</v>
      </c>
      <c r="L143" s="16">
        <v>1129774</v>
      </c>
      <c r="M143" s="17">
        <v>179167</v>
      </c>
      <c r="N143" s="17">
        <v>1738149</v>
      </c>
      <c r="O143" s="16">
        <v>3047090</v>
      </c>
      <c r="P143" s="16">
        <v>4402</v>
      </c>
      <c r="Q143" s="17">
        <v>134900</v>
      </c>
      <c r="R143" s="17">
        <v>2163114</v>
      </c>
      <c r="S143" s="19">
        <v>2302416</v>
      </c>
      <c r="T143" s="16">
        <v>0</v>
      </c>
      <c r="U143" s="17">
        <v>0</v>
      </c>
      <c r="V143" s="17">
        <v>0</v>
      </c>
      <c r="W143" s="19">
        <v>0</v>
      </c>
    </row>
    <row r="144" spans="1:23" ht="12.75" customHeight="1">
      <c r="A144" s="13" t="s">
        <v>27</v>
      </c>
      <c r="B144" s="14" t="s">
        <v>265</v>
      </c>
      <c r="C144" s="15" t="s">
        <v>266</v>
      </c>
      <c r="D144" s="16">
        <v>10700000</v>
      </c>
      <c r="E144" s="17">
        <v>9700000</v>
      </c>
      <c r="F144" s="17">
        <v>3996982</v>
      </c>
      <c r="G144" s="18">
        <f t="shared" si="27"/>
        <v>0.41206</v>
      </c>
      <c r="H144" s="16">
        <v>65536</v>
      </c>
      <c r="I144" s="17">
        <v>566140</v>
      </c>
      <c r="J144" s="17">
        <v>49999</v>
      </c>
      <c r="K144" s="16">
        <v>681675</v>
      </c>
      <c r="L144" s="16">
        <v>66845</v>
      </c>
      <c r="M144" s="17">
        <v>86424</v>
      </c>
      <c r="N144" s="17">
        <v>398308</v>
      </c>
      <c r="O144" s="16">
        <v>551577</v>
      </c>
      <c r="P144" s="16">
        <v>1031474</v>
      </c>
      <c r="Q144" s="17">
        <v>572313</v>
      </c>
      <c r="R144" s="17">
        <v>1159943</v>
      </c>
      <c r="S144" s="19">
        <v>2763730</v>
      </c>
      <c r="T144" s="16">
        <v>0</v>
      </c>
      <c r="U144" s="17">
        <v>0</v>
      </c>
      <c r="V144" s="17">
        <v>0</v>
      </c>
      <c r="W144" s="19">
        <v>0</v>
      </c>
    </row>
    <row r="145" spans="1:23" ht="12.75" customHeight="1">
      <c r="A145" s="13" t="s">
        <v>27</v>
      </c>
      <c r="B145" s="14" t="s">
        <v>267</v>
      </c>
      <c r="C145" s="15" t="s">
        <v>268</v>
      </c>
      <c r="D145" s="16">
        <v>7300000</v>
      </c>
      <c r="E145" s="17">
        <v>8800000</v>
      </c>
      <c r="F145" s="17">
        <v>4328028</v>
      </c>
      <c r="G145" s="18">
        <f t="shared" si="27"/>
        <v>0.49182136363636364</v>
      </c>
      <c r="H145" s="16">
        <v>155419</v>
      </c>
      <c r="I145" s="17">
        <v>363327</v>
      </c>
      <c r="J145" s="17">
        <v>206420</v>
      </c>
      <c r="K145" s="16">
        <v>725166</v>
      </c>
      <c r="L145" s="16">
        <v>721026</v>
      </c>
      <c r="M145" s="17">
        <v>468124</v>
      </c>
      <c r="N145" s="17">
        <v>476673</v>
      </c>
      <c r="O145" s="16">
        <v>1665823</v>
      </c>
      <c r="P145" s="16">
        <v>415110</v>
      </c>
      <c r="Q145" s="17">
        <v>346201</v>
      </c>
      <c r="R145" s="17">
        <v>1175728</v>
      </c>
      <c r="S145" s="19">
        <v>1937039</v>
      </c>
      <c r="T145" s="16">
        <v>0</v>
      </c>
      <c r="U145" s="17">
        <v>0</v>
      </c>
      <c r="V145" s="17">
        <v>0</v>
      </c>
      <c r="W145" s="19">
        <v>0</v>
      </c>
    </row>
    <row r="146" spans="1:23" ht="12.75" customHeight="1">
      <c r="A146" s="13" t="s">
        <v>42</v>
      </c>
      <c r="B146" s="14" t="s">
        <v>269</v>
      </c>
      <c r="C146" s="15" t="s">
        <v>270</v>
      </c>
      <c r="D146" s="16">
        <v>34428016</v>
      </c>
      <c r="E146" s="17">
        <v>31573016</v>
      </c>
      <c r="F146" s="17">
        <v>8069208</v>
      </c>
      <c r="G146" s="18">
        <f t="shared" si="27"/>
        <v>0.2555729234102944</v>
      </c>
      <c r="H146" s="16">
        <v>0</v>
      </c>
      <c r="I146" s="17">
        <v>0</v>
      </c>
      <c r="J146" s="17">
        <v>0</v>
      </c>
      <c r="K146" s="16">
        <v>0</v>
      </c>
      <c r="L146" s="16">
        <v>563652</v>
      </c>
      <c r="M146" s="17">
        <v>181919</v>
      </c>
      <c r="N146" s="17">
        <v>66329</v>
      </c>
      <c r="O146" s="16">
        <v>811900</v>
      </c>
      <c r="P146" s="16">
        <v>173460</v>
      </c>
      <c r="Q146" s="17">
        <v>115469</v>
      </c>
      <c r="R146" s="17">
        <v>6968379</v>
      </c>
      <c r="S146" s="19">
        <v>7257308</v>
      </c>
      <c r="T146" s="16">
        <v>0</v>
      </c>
      <c r="U146" s="17">
        <v>0</v>
      </c>
      <c r="V146" s="17">
        <v>0</v>
      </c>
      <c r="W146" s="19">
        <v>0</v>
      </c>
    </row>
    <row r="147" spans="1:23" ht="12.75" customHeight="1">
      <c r="A147" s="46"/>
      <c r="B147" s="47" t="s">
        <v>271</v>
      </c>
      <c r="C147" s="48"/>
      <c r="D147" s="49">
        <f>SUM(D142:D146)</f>
        <v>68449255</v>
      </c>
      <c r="E147" s="50">
        <f>SUM(E142:E146)</f>
        <v>61919041</v>
      </c>
      <c r="F147" s="50">
        <f>SUM(F142:F146)</f>
        <v>25343682</v>
      </c>
      <c r="G147" s="51">
        <f t="shared" si="27"/>
        <v>0.4093035291034304</v>
      </c>
      <c r="H147" s="49">
        <f aca="true" t="shared" si="30" ref="H147:W147">SUM(H142:H146)</f>
        <v>227705</v>
      </c>
      <c r="I147" s="50">
        <f t="shared" si="30"/>
        <v>1817237</v>
      </c>
      <c r="J147" s="50">
        <f t="shared" si="30"/>
        <v>1177165</v>
      </c>
      <c r="K147" s="49">
        <f t="shared" si="30"/>
        <v>3222107</v>
      </c>
      <c r="L147" s="49">
        <f t="shared" si="30"/>
        <v>3015275</v>
      </c>
      <c r="M147" s="50">
        <f t="shared" si="30"/>
        <v>1027840</v>
      </c>
      <c r="N147" s="50">
        <f t="shared" si="30"/>
        <v>2932459</v>
      </c>
      <c r="O147" s="49">
        <f t="shared" si="30"/>
        <v>6975574</v>
      </c>
      <c r="P147" s="49">
        <f t="shared" si="30"/>
        <v>1642021</v>
      </c>
      <c r="Q147" s="50">
        <f t="shared" si="30"/>
        <v>1526661</v>
      </c>
      <c r="R147" s="50">
        <f t="shared" si="30"/>
        <v>11977319</v>
      </c>
      <c r="S147" s="53">
        <f t="shared" si="30"/>
        <v>15146001</v>
      </c>
      <c r="T147" s="23">
        <f t="shared" si="30"/>
        <v>0</v>
      </c>
      <c r="U147" s="24">
        <f t="shared" si="30"/>
        <v>0</v>
      </c>
      <c r="V147" s="24">
        <f t="shared" si="30"/>
        <v>0</v>
      </c>
      <c r="W147" s="26">
        <f t="shared" si="30"/>
        <v>0</v>
      </c>
    </row>
    <row r="148" spans="1:23" ht="12.75" customHeight="1">
      <c r="A148" s="13" t="s">
        <v>27</v>
      </c>
      <c r="B148" s="14" t="s">
        <v>272</v>
      </c>
      <c r="C148" s="15" t="s">
        <v>273</v>
      </c>
      <c r="D148" s="16">
        <v>9497000</v>
      </c>
      <c r="E148" s="17">
        <v>9780965</v>
      </c>
      <c r="F148" s="17">
        <v>4232520</v>
      </c>
      <c r="G148" s="18">
        <f t="shared" si="27"/>
        <v>0.43273030830802484</v>
      </c>
      <c r="H148" s="16">
        <v>139341</v>
      </c>
      <c r="I148" s="17">
        <v>480664</v>
      </c>
      <c r="J148" s="17">
        <v>668474</v>
      </c>
      <c r="K148" s="16">
        <v>1288479</v>
      </c>
      <c r="L148" s="16">
        <v>741149</v>
      </c>
      <c r="M148" s="17">
        <v>1152916</v>
      </c>
      <c r="N148" s="17">
        <v>484731</v>
      </c>
      <c r="O148" s="16">
        <v>2378796</v>
      </c>
      <c r="P148" s="16">
        <v>137281</v>
      </c>
      <c r="Q148" s="17">
        <v>162807</v>
      </c>
      <c r="R148" s="17">
        <v>265157</v>
      </c>
      <c r="S148" s="19">
        <v>565245</v>
      </c>
      <c r="T148" s="16">
        <v>0</v>
      </c>
      <c r="U148" s="17">
        <v>0</v>
      </c>
      <c r="V148" s="17">
        <v>0</v>
      </c>
      <c r="W148" s="19">
        <v>0</v>
      </c>
    </row>
    <row r="149" spans="1:23" ht="12.75" customHeight="1">
      <c r="A149" s="13" t="s">
        <v>27</v>
      </c>
      <c r="B149" s="14" t="s">
        <v>274</v>
      </c>
      <c r="C149" s="15" t="s">
        <v>275</v>
      </c>
      <c r="D149" s="16">
        <v>740665000</v>
      </c>
      <c r="E149" s="17">
        <v>218128102</v>
      </c>
      <c r="F149" s="17">
        <v>481335890</v>
      </c>
      <c r="G149" s="18">
        <f t="shared" si="27"/>
        <v>2.206666108523697</v>
      </c>
      <c r="H149" s="16">
        <v>1957145</v>
      </c>
      <c r="I149" s="17">
        <v>4954599</v>
      </c>
      <c r="J149" s="17">
        <v>13268996</v>
      </c>
      <c r="K149" s="16">
        <v>20180740</v>
      </c>
      <c r="L149" s="16">
        <v>10226668</v>
      </c>
      <c r="M149" s="17">
        <v>13542256</v>
      </c>
      <c r="N149" s="17">
        <v>272989905</v>
      </c>
      <c r="O149" s="16">
        <v>296758829</v>
      </c>
      <c r="P149" s="16">
        <v>51699781</v>
      </c>
      <c r="Q149" s="17">
        <v>55236970</v>
      </c>
      <c r="R149" s="17">
        <v>57459570</v>
      </c>
      <c r="S149" s="19">
        <v>164396321</v>
      </c>
      <c r="T149" s="16">
        <v>0</v>
      </c>
      <c r="U149" s="17">
        <v>0</v>
      </c>
      <c r="V149" s="17">
        <v>0</v>
      </c>
      <c r="W149" s="19">
        <v>0</v>
      </c>
    </row>
    <row r="150" spans="1:23" ht="12.75" customHeight="1">
      <c r="A150" s="13" t="s">
        <v>27</v>
      </c>
      <c r="B150" s="14" t="s">
        <v>276</v>
      </c>
      <c r="C150" s="15" t="s">
        <v>277</v>
      </c>
      <c r="D150" s="16">
        <v>31519610</v>
      </c>
      <c r="E150" s="17">
        <v>34790560</v>
      </c>
      <c r="F150" s="17">
        <v>21033154</v>
      </c>
      <c r="G150" s="18">
        <f t="shared" si="27"/>
        <v>0.6045649739469557</v>
      </c>
      <c r="H150" s="16">
        <v>1969710</v>
      </c>
      <c r="I150" s="17">
        <v>2355472</v>
      </c>
      <c r="J150" s="17">
        <v>2420754</v>
      </c>
      <c r="K150" s="16">
        <v>6745936</v>
      </c>
      <c r="L150" s="16">
        <v>2192314</v>
      </c>
      <c r="M150" s="17">
        <v>2374554</v>
      </c>
      <c r="N150" s="17">
        <v>3131117</v>
      </c>
      <c r="O150" s="16">
        <v>7697985</v>
      </c>
      <c r="P150" s="16">
        <v>2250570</v>
      </c>
      <c r="Q150" s="17">
        <v>1759178</v>
      </c>
      <c r="R150" s="17">
        <v>2579485</v>
      </c>
      <c r="S150" s="19">
        <v>6589233</v>
      </c>
      <c r="T150" s="16">
        <v>0</v>
      </c>
      <c r="U150" s="17">
        <v>0</v>
      </c>
      <c r="V150" s="17">
        <v>0</v>
      </c>
      <c r="W150" s="19">
        <v>0</v>
      </c>
    </row>
    <row r="151" spans="1:23" ht="12.75" customHeight="1">
      <c r="A151" s="13" t="s">
        <v>27</v>
      </c>
      <c r="B151" s="14" t="s">
        <v>278</v>
      </c>
      <c r="C151" s="15" t="s">
        <v>279</v>
      </c>
      <c r="D151" s="16">
        <v>5820000</v>
      </c>
      <c r="E151" s="17">
        <v>9235000</v>
      </c>
      <c r="F151" s="17">
        <v>2712598</v>
      </c>
      <c r="G151" s="18">
        <f t="shared" si="27"/>
        <v>0.2937301570113698</v>
      </c>
      <c r="H151" s="16">
        <v>129290</v>
      </c>
      <c r="I151" s="17">
        <v>0</v>
      </c>
      <c r="J151" s="17">
        <v>54500</v>
      </c>
      <c r="K151" s="16">
        <v>183790</v>
      </c>
      <c r="L151" s="16">
        <v>392398</v>
      </c>
      <c r="M151" s="17">
        <v>1038953</v>
      </c>
      <c r="N151" s="17">
        <v>185914</v>
      </c>
      <c r="O151" s="16">
        <v>1617265</v>
      </c>
      <c r="P151" s="16">
        <v>330868</v>
      </c>
      <c r="Q151" s="17">
        <v>540803</v>
      </c>
      <c r="R151" s="17">
        <v>39872</v>
      </c>
      <c r="S151" s="19">
        <v>911543</v>
      </c>
      <c r="T151" s="16">
        <v>0</v>
      </c>
      <c r="U151" s="17">
        <v>0</v>
      </c>
      <c r="V151" s="17">
        <v>0</v>
      </c>
      <c r="W151" s="19">
        <v>0</v>
      </c>
    </row>
    <row r="152" spans="1:23" ht="12.75" customHeight="1">
      <c r="A152" s="13" t="s">
        <v>27</v>
      </c>
      <c r="B152" s="14" t="s">
        <v>280</v>
      </c>
      <c r="C152" s="15" t="s">
        <v>281</v>
      </c>
      <c r="D152" s="16">
        <v>14451778</v>
      </c>
      <c r="E152" s="17">
        <v>9289625</v>
      </c>
      <c r="F152" s="17">
        <v>2209364</v>
      </c>
      <c r="G152" s="18">
        <f t="shared" si="27"/>
        <v>0.2378313441070011</v>
      </c>
      <c r="H152" s="16">
        <v>0</v>
      </c>
      <c r="I152" s="17">
        <v>198453</v>
      </c>
      <c r="J152" s="17">
        <v>112627</v>
      </c>
      <c r="K152" s="16">
        <v>311080</v>
      </c>
      <c r="L152" s="16">
        <v>354737</v>
      </c>
      <c r="M152" s="17">
        <v>346158</v>
      </c>
      <c r="N152" s="17">
        <v>411436</v>
      </c>
      <c r="O152" s="16">
        <v>1112331</v>
      </c>
      <c r="P152" s="16">
        <v>104885</v>
      </c>
      <c r="Q152" s="17">
        <v>267226</v>
      </c>
      <c r="R152" s="17">
        <v>413842</v>
      </c>
      <c r="S152" s="19">
        <v>785953</v>
      </c>
      <c r="T152" s="16">
        <v>0</v>
      </c>
      <c r="U152" s="17">
        <v>0</v>
      </c>
      <c r="V152" s="17">
        <v>0</v>
      </c>
      <c r="W152" s="19">
        <v>0</v>
      </c>
    </row>
    <row r="153" spans="1:23" ht="12.75" customHeight="1">
      <c r="A153" s="13" t="s">
        <v>42</v>
      </c>
      <c r="B153" s="14" t="s">
        <v>282</v>
      </c>
      <c r="C153" s="15" t="s">
        <v>283</v>
      </c>
      <c r="D153" s="16">
        <v>144048622</v>
      </c>
      <c r="E153" s="17">
        <v>141526123</v>
      </c>
      <c r="F153" s="17">
        <v>123763980</v>
      </c>
      <c r="G153" s="18">
        <f t="shared" si="27"/>
        <v>0.8744956575967251</v>
      </c>
      <c r="H153" s="16">
        <v>3065409</v>
      </c>
      <c r="I153" s="17">
        <v>4951860</v>
      </c>
      <c r="J153" s="17">
        <v>7847522</v>
      </c>
      <c r="K153" s="16">
        <v>15864791</v>
      </c>
      <c r="L153" s="16">
        <v>9894155</v>
      </c>
      <c r="M153" s="17">
        <v>19759683</v>
      </c>
      <c r="N153" s="17">
        <v>21627781</v>
      </c>
      <c r="O153" s="16">
        <v>51281619</v>
      </c>
      <c r="P153" s="16">
        <v>21107733</v>
      </c>
      <c r="Q153" s="17">
        <v>26283208</v>
      </c>
      <c r="R153" s="17">
        <v>9226629</v>
      </c>
      <c r="S153" s="19">
        <v>56617570</v>
      </c>
      <c r="T153" s="16">
        <v>0</v>
      </c>
      <c r="U153" s="17">
        <v>0</v>
      </c>
      <c r="V153" s="17">
        <v>0</v>
      </c>
      <c r="W153" s="19">
        <v>0</v>
      </c>
    </row>
    <row r="154" spans="1:23" ht="12.75" customHeight="1">
      <c r="A154" s="20"/>
      <c r="B154" s="21" t="s">
        <v>284</v>
      </c>
      <c r="C154" s="22"/>
      <c r="D154" s="23">
        <f>SUM(D148:D153)</f>
        <v>946002010</v>
      </c>
      <c r="E154" s="24">
        <f>SUM(E148:E153)</f>
        <v>422750375</v>
      </c>
      <c r="F154" s="24">
        <f>SUM(F148:F153)</f>
        <v>635287506</v>
      </c>
      <c r="G154" s="25">
        <f t="shared" si="27"/>
        <v>1.5027485333395625</v>
      </c>
      <c r="H154" s="23">
        <f aca="true" t="shared" si="31" ref="H154:W154">SUM(H148:H153)</f>
        <v>7260895</v>
      </c>
      <c r="I154" s="24">
        <f t="shared" si="31"/>
        <v>12941048</v>
      </c>
      <c r="J154" s="24">
        <f t="shared" si="31"/>
        <v>24372873</v>
      </c>
      <c r="K154" s="23">
        <f t="shared" si="31"/>
        <v>44574816</v>
      </c>
      <c r="L154" s="23">
        <f t="shared" si="31"/>
        <v>23801421</v>
      </c>
      <c r="M154" s="24">
        <f t="shared" si="31"/>
        <v>38214520</v>
      </c>
      <c r="N154" s="24">
        <f t="shared" si="31"/>
        <v>298830884</v>
      </c>
      <c r="O154" s="23">
        <f t="shared" si="31"/>
        <v>360846825</v>
      </c>
      <c r="P154" s="23">
        <f t="shared" si="31"/>
        <v>75631118</v>
      </c>
      <c r="Q154" s="24">
        <f t="shared" si="31"/>
        <v>84250192</v>
      </c>
      <c r="R154" s="24">
        <f t="shared" si="31"/>
        <v>69984555</v>
      </c>
      <c r="S154" s="26">
        <f t="shared" si="31"/>
        <v>229865865</v>
      </c>
      <c r="T154" s="23">
        <f t="shared" si="31"/>
        <v>0</v>
      </c>
      <c r="U154" s="24">
        <f t="shared" si="31"/>
        <v>0</v>
      </c>
      <c r="V154" s="24">
        <f t="shared" si="31"/>
        <v>0</v>
      </c>
      <c r="W154" s="26">
        <f t="shared" si="31"/>
        <v>0</v>
      </c>
    </row>
    <row r="155" spans="1:23" ht="12.75" customHeight="1">
      <c r="A155" s="13" t="s">
        <v>27</v>
      </c>
      <c r="B155" s="14" t="s">
        <v>285</v>
      </c>
      <c r="C155" s="15" t="s">
        <v>286</v>
      </c>
      <c r="D155" s="16">
        <v>14380000</v>
      </c>
      <c r="E155" s="17">
        <v>19135000</v>
      </c>
      <c r="F155" s="17">
        <v>8047251</v>
      </c>
      <c r="G155" s="18">
        <f t="shared" si="27"/>
        <v>0.42055139796185004</v>
      </c>
      <c r="H155" s="16">
        <v>361959</v>
      </c>
      <c r="I155" s="17">
        <v>1562783</v>
      </c>
      <c r="J155" s="17">
        <v>518491</v>
      </c>
      <c r="K155" s="16">
        <v>2443233</v>
      </c>
      <c r="L155" s="16">
        <v>943050</v>
      </c>
      <c r="M155" s="17">
        <v>960448</v>
      </c>
      <c r="N155" s="17">
        <v>375210</v>
      </c>
      <c r="O155" s="16">
        <v>2278708</v>
      </c>
      <c r="P155" s="16">
        <v>556860</v>
      </c>
      <c r="Q155" s="17">
        <v>1914515</v>
      </c>
      <c r="R155" s="17">
        <v>853935</v>
      </c>
      <c r="S155" s="19">
        <v>3325310</v>
      </c>
      <c r="T155" s="16">
        <v>0</v>
      </c>
      <c r="U155" s="17">
        <v>0</v>
      </c>
      <c r="V155" s="17">
        <v>0</v>
      </c>
      <c r="W155" s="19">
        <v>0</v>
      </c>
    </row>
    <row r="156" spans="1:23" ht="12.75" customHeight="1">
      <c r="A156" s="13" t="s">
        <v>27</v>
      </c>
      <c r="B156" s="14" t="s">
        <v>287</v>
      </c>
      <c r="C156" s="15" t="s">
        <v>288</v>
      </c>
      <c r="D156" s="16">
        <v>54577656</v>
      </c>
      <c r="E156" s="17">
        <v>57327365</v>
      </c>
      <c r="F156" s="17">
        <v>31649816</v>
      </c>
      <c r="G156" s="18">
        <f t="shared" si="27"/>
        <v>0.5520891462567659</v>
      </c>
      <c r="H156" s="16">
        <v>571186</v>
      </c>
      <c r="I156" s="17">
        <v>1519550</v>
      </c>
      <c r="J156" s="17">
        <v>3375473</v>
      </c>
      <c r="K156" s="16">
        <v>5466209</v>
      </c>
      <c r="L156" s="16">
        <v>4466393</v>
      </c>
      <c r="M156" s="17">
        <v>5440480</v>
      </c>
      <c r="N156" s="17">
        <v>4611262</v>
      </c>
      <c r="O156" s="16">
        <v>14518135</v>
      </c>
      <c r="P156" s="16">
        <v>1582676</v>
      </c>
      <c r="Q156" s="17">
        <v>4589646</v>
      </c>
      <c r="R156" s="17">
        <v>5493150</v>
      </c>
      <c r="S156" s="19">
        <v>11665472</v>
      </c>
      <c r="T156" s="16">
        <v>0</v>
      </c>
      <c r="U156" s="17">
        <v>0</v>
      </c>
      <c r="V156" s="17">
        <v>0</v>
      </c>
      <c r="W156" s="19">
        <v>0</v>
      </c>
    </row>
    <row r="157" spans="1:23" ht="12.75" customHeight="1">
      <c r="A157" s="13" t="s">
        <v>27</v>
      </c>
      <c r="B157" s="14" t="s">
        <v>289</v>
      </c>
      <c r="C157" s="15" t="s">
        <v>290</v>
      </c>
      <c r="D157" s="16">
        <v>8171000</v>
      </c>
      <c r="E157" s="17">
        <v>22910329</v>
      </c>
      <c r="F157" s="17">
        <v>10526848</v>
      </c>
      <c r="G157" s="18">
        <f t="shared" si="27"/>
        <v>0.45948043784094067</v>
      </c>
      <c r="H157" s="16">
        <v>869423</v>
      </c>
      <c r="I157" s="17">
        <v>105848</v>
      </c>
      <c r="J157" s="17">
        <v>1498941</v>
      </c>
      <c r="K157" s="16">
        <v>2474212</v>
      </c>
      <c r="L157" s="16">
        <v>1552207</v>
      </c>
      <c r="M157" s="17">
        <v>593225</v>
      </c>
      <c r="N157" s="17">
        <v>360148</v>
      </c>
      <c r="O157" s="16">
        <v>2505580</v>
      </c>
      <c r="P157" s="16">
        <v>1164644</v>
      </c>
      <c r="Q157" s="17">
        <v>357515</v>
      </c>
      <c r="R157" s="17">
        <v>4024897</v>
      </c>
      <c r="S157" s="19">
        <v>5547056</v>
      </c>
      <c r="T157" s="16">
        <v>0</v>
      </c>
      <c r="U157" s="17">
        <v>0</v>
      </c>
      <c r="V157" s="17">
        <v>0</v>
      </c>
      <c r="W157" s="19">
        <v>0</v>
      </c>
    </row>
    <row r="158" spans="1:23" ht="12.75" customHeight="1">
      <c r="A158" s="13" t="s">
        <v>27</v>
      </c>
      <c r="B158" s="14" t="s">
        <v>291</v>
      </c>
      <c r="C158" s="15" t="s">
        <v>292</v>
      </c>
      <c r="D158" s="16">
        <v>8079000</v>
      </c>
      <c r="E158" s="17">
        <v>9927230</v>
      </c>
      <c r="F158" s="17">
        <v>4951572</v>
      </c>
      <c r="G158" s="18">
        <f t="shared" si="27"/>
        <v>0.4987868720680391</v>
      </c>
      <c r="H158" s="16">
        <v>1113365</v>
      </c>
      <c r="I158" s="17">
        <v>851556</v>
      </c>
      <c r="J158" s="17">
        <v>198061</v>
      </c>
      <c r="K158" s="16">
        <v>2162982</v>
      </c>
      <c r="L158" s="16">
        <v>327214</v>
      </c>
      <c r="M158" s="17">
        <v>1048092</v>
      </c>
      <c r="N158" s="17">
        <v>384669</v>
      </c>
      <c r="O158" s="16">
        <v>1759975</v>
      </c>
      <c r="P158" s="16">
        <v>87404</v>
      </c>
      <c r="Q158" s="17">
        <v>383340</v>
      </c>
      <c r="R158" s="17">
        <v>557871</v>
      </c>
      <c r="S158" s="19">
        <v>1028615</v>
      </c>
      <c r="T158" s="16">
        <v>0</v>
      </c>
      <c r="U158" s="17">
        <v>0</v>
      </c>
      <c r="V158" s="17">
        <v>0</v>
      </c>
      <c r="W158" s="19">
        <v>0</v>
      </c>
    </row>
    <row r="159" spans="1:23" ht="12.75" customHeight="1">
      <c r="A159" s="13" t="s">
        <v>42</v>
      </c>
      <c r="B159" s="14" t="s">
        <v>293</v>
      </c>
      <c r="C159" s="15" t="s">
        <v>294</v>
      </c>
      <c r="D159" s="16">
        <v>54174648</v>
      </c>
      <c r="E159" s="17">
        <v>65887006</v>
      </c>
      <c r="F159" s="17">
        <v>27747073</v>
      </c>
      <c r="G159" s="18">
        <f t="shared" si="27"/>
        <v>0.42113118632223173</v>
      </c>
      <c r="H159" s="16">
        <v>978726</v>
      </c>
      <c r="I159" s="17">
        <v>2070468</v>
      </c>
      <c r="J159" s="17">
        <v>6782830</v>
      </c>
      <c r="K159" s="16">
        <v>9832024</v>
      </c>
      <c r="L159" s="16">
        <v>3528600</v>
      </c>
      <c r="M159" s="17">
        <v>979703</v>
      </c>
      <c r="N159" s="17">
        <v>3328804</v>
      </c>
      <c r="O159" s="16">
        <v>7837107</v>
      </c>
      <c r="P159" s="16">
        <v>1656109</v>
      </c>
      <c r="Q159" s="17">
        <v>5200315</v>
      </c>
      <c r="R159" s="17">
        <v>3221518</v>
      </c>
      <c r="S159" s="19">
        <v>10077942</v>
      </c>
      <c r="T159" s="16">
        <v>0</v>
      </c>
      <c r="U159" s="17">
        <v>0</v>
      </c>
      <c r="V159" s="17">
        <v>0</v>
      </c>
      <c r="W159" s="19">
        <v>0</v>
      </c>
    </row>
    <row r="160" spans="1:23" ht="12.75" customHeight="1">
      <c r="A160" s="20"/>
      <c r="B160" s="21" t="s">
        <v>295</v>
      </c>
      <c r="C160" s="22"/>
      <c r="D160" s="23">
        <f>SUM(D155:D159)</f>
        <v>139382304</v>
      </c>
      <c r="E160" s="24">
        <f>SUM(E155:E159)</f>
        <v>175186930</v>
      </c>
      <c r="F160" s="24">
        <f>SUM(F155:F159)</f>
        <v>82922560</v>
      </c>
      <c r="G160" s="25">
        <f t="shared" si="27"/>
        <v>0.47333759430569394</v>
      </c>
      <c r="H160" s="23">
        <f aca="true" t="shared" si="32" ref="H160:W160">SUM(H155:H159)</f>
        <v>3894659</v>
      </c>
      <c r="I160" s="24">
        <f t="shared" si="32"/>
        <v>6110205</v>
      </c>
      <c r="J160" s="24">
        <f t="shared" si="32"/>
        <v>12373796</v>
      </c>
      <c r="K160" s="23">
        <f t="shared" si="32"/>
        <v>22378660</v>
      </c>
      <c r="L160" s="23">
        <f t="shared" si="32"/>
        <v>10817464</v>
      </c>
      <c r="M160" s="24">
        <f t="shared" si="32"/>
        <v>9021948</v>
      </c>
      <c r="N160" s="24">
        <f t="shared" si="32"/>
        <v>9060093</v>
      </c>
      <c r="O160" s="23">
        <f t="shared" si="32"/>
        <v>28899505</v>
      </c>
      <c r="P160" s="23">
        <f t="shared" si="32"/>
        <v>5047693</v>
      </c>
      <c r="Q160" s="24">
        <f t="shared" si="32"/>
        <v>12445331</v>
      </c>
      <c r="R160" s="24">
        <f t="shared" si="32"/>
        <v>14151371</v>
      </c>
      <c r="S160" s="26">
        <f t="shared" si="32"/>
        <v>31644395</v>
      </c>
      <c r="T160" s="23">
        <f t="shared" si="32"/>
        <v>0</v>
      </c>
      <c r="U160" s="24">
        <f t="shared" si="32"/>
        <v>0</v>
      </c>
      <c r="V160" s="24">
        <f t="shared" si="32"/>
        <v>0</v>
      </c>
      <c r="W160" s="26">
        <f t="shared" si="32"/>
        <v>0</v>
      </c>
    </row>
    <row r="161" spans="1:23" ht="12.75" customHeight="1">
      <c r="A161" s="13" t="s">
        <v>27</v>
      </c>
      <c r="B161" s="14" t="s">
        <v>296</v>
      </c>
      <c r="C161" s="15" t="s">
        <v>297</v>
      </c>
      <c r="D161" s="16">
        <v>31226498</v>
      </c>
      <c r="E161" s="17">
        <v>22254564</v>
      </c>
      <c r="F161" s="17">
        <v>8590951</v>
      </c>
      <c r="G161" s="18">
        <f t="shared" si="27"/>
        <v>0.38603097324216284</v>
      </c>
      <c r="H161" s="16">
        <v>386167</v>
      </c>
      <c r="I161" s="17">
        <v>628868</v>
      </c>
      <c r="J161" s="17">
        <v>499870</v>
      </c>
      <c r="K161" s="16">
        <v>1514905</v>
      </c>
      <c r="L161" s="16">
        <v>1104213</v>
      </c>
      <c r="M161" s="17">
        <v>1199657</v>
      </c>
      <c r="N161" s="17">
        <v>953571</v>
      </c>
      <c r="O161" s="16">
        <v>3257441</v>
      </c>
      <c r="P161" s="16">
        <v>913101</v>
      </c>
      <c r="Q161" s="17">
        <v>1066164</v>
      </c>
      <c r="R161" s="17">
        <v>1839340</v>
      </c>
      <c r="S161" s="19">
        <v>3818605</v>
      </c>
      <c r="T161" s="16">
        <v>0</v>
      </c>
      <c r="U161" s="17">
        <v>0</v>
      </c>
      <c r="V161" s="17">
        <v>0</v>
      </c>
      <c r="W161" s="19">
        <v>0</v>
      </c>
    </row>
    <row r="162" spans="1:23" ht="12.75" customHeight="1">
      <c r="A162" s="13" t="s">
        <v>27</v>
      </c>
      <c r="B162" s="14" t="s">
        <v>298</v>
      </c>
      <c r="C162" s="15" t="s">
        <v>299</v>
      </c>
      <c r="D162" s="16">
        <v>1476633</v>
      </c>
      <c r="E162" s="17">
        <v>1497938</v>
      </c>
      <c r="F162" s="17">
        <v>565618</v>
      </c>
      <c r="G162" s="18">
        <f t="shared" si="27"/>
        <v>0.377597737690078</v>
      </c>
      <c r="H162" s="16">
        <v>956</v>
      </c>
      <c r="I162" s="17">
        <v>4592</v>
      </c>
      <c r="J162" s="17">
        <v>82568</v>
      </c>
      <c r="K162" s="16">
        <v>88116</v>
      </c>
      <c r="L162" s="16">
        <v>103238</v>
      </c>
      <c r="M162" s="17">
        <v>161504</v>
      </c>
      <c r="N162" s="17">
        <v>96248</v>
      </c>
      <c r="O162" s="16">
        <v>360990</v>
      </c>
      <c r="P162" s="16">
        <v>0</v>
      </c>
      <c r="Q162" s="17">
        <v>47315</v>
      </c>
      <c r="R162" s="17">
        <v>69197</v>
      </c>
      <c r="S162" s="19">
        <v>116512</v>
      </c>
      <c r="T162" s="16">
        <v>0</v>
      </c>
      <c r="U162" s="17">
        <v>0</v>
      </c>
      <c r="V162" s="17">
        <v>0</v>
      </c>
      <c r="W162" s="19">
        <v>0</v>
      </c>
    </row>
    <row r="163" spans="1:23" ht="12.75" customHeight="1">
      <c r="A163" s="13" t="s">
        <v>27</v>
      </c>
      <c r="B163" s="14" t="s">
        <v>300</v>
      </c>
      <c r="C163" s="15" t="s">
        <v>301</v>
      </c>
      <c r="D163" s="16">
        <v>19760000</v>
      </c>
      <c r="E163" s="17">
        <v>18861600</v>
      </c>
      <c r="F163" s="17">
        <v>7256056</v>
      </c>
      <c r="G163" s="18">
        <f t="shared" si="27"/>
        <v>0.38469991941298726</v>
      </c>
      <c r="H163" s="16">
        <v>623445</v>
      </c>
      <c r="I163" s="17">
        <v>1849123</v>
      </c>
      <c r="J163" s="17">
        <v>550929</v>
      </c>
      <c r="K163" s="16">
        <v>3023497</v>
      </c>
      <c r="L163" s="16">
        <v>515309</v>
      </c>
      <c r="M163" s="17">
        <v>922112</v>
      </c>
      <c r="N163" s="17">
        <v>595634</v>
      </c>
      <c r="O163" s="16">
        <v>2033055</v>
      </c>
      <c r="P163" s="16">
        <v>972010</v>
      </c>
      <c r="Q163" s="17">
        <v>1003153</v>
      </c>
      <c r="R163" s="17">
        <v>224341</v>
      </c>
      <c r="S163" s="19">
        <v>2199504</v>
      </c>
      <c r="T163" s="16">
        <v>0</v>
      </c>
      <c r="U163" s="17">
        <v>0</v>
      </c>
      <c r="V163" s="17">
        <v>0</v>
      </c>
      <c r="W163" s="19">
        <v>0</v>
      </c>
    </row>
    <row r="164" spans="1:23" ht="12.75" customHeight="1">
      <c r="A164" s="13" t="s">
        <v>27</v>
      </c>
      <c r="B164" s="14" t="s">
        <v>302</v>
      </c>
      <c r="C164" s="15" t="s">
        <v>303</v>
      </c>
      <c r="D164" s="16">
        <v>11918334</v>
      </c>
      <c r="E164" s="17">
        <v>11798334</v>
      </c>
      <c r="F164" s="17">
        <v>2786024</v>
      </c>
      <c r="G164" s="18">
        <f t="shared" si="27"/>
        <v>0.23613706816572577</v>
      </c>
      <c r="H164" s="16">
        <v>0</v>
      </c>
      <c r="I164" s="17">
        <v>568271</v>
      </c>
      <c r="J164" s="17">
        <v>323290</v>
      </c>
      <c r="K164" s="16">
        <v>891561</v>
      </c>
      <c r="L164" s="16">
        <v>142951</v>
      </c>
      <c r="M164" s="17">
        <v>165163</v>
      </c>
      <c r="N164" s="17">
        <v>217818</v>
      </c>
      <c r="O164" s="16">
        <v>525932</v>
      </c>
      <c r="P164" s="16">
        <v>90151</v>
      </c>
      <c r="Q164" s="17">
        <v>341814</v>
      </c>
      <c r="R164" s="17">
        <v>936566</v>
      </c>
      <c r="S164" s="19">
        <v>1368531</v>
      </c>
      <c r="T164" s="16">
        <v>0</v>
      </c>
      <c r="U164" s="17">
        <v>0</v>
      </c>
      <c r="V164" s="17">
        <v>0</v>
      </c>
      <c r="W164" s="19">
        <v>0</v>
      </c>
    </row>
    <row r="165" spans="1:23" ht="12.75" customHeight="1">
      <c r="A165" s="13" t="s">
        <v>42</v>
      </c>
      <c r="B165" s="14" t="s">
        <v>304</v>
      </c>
      <c r="C165" s="15" t="s">
        <v>305</v>
      </c>
      <c r="D165" s="16">
        <v>22896990</v>
      </c>
      <c r="E165" s="17">
        <v>42603636</v>
      </c>
      <c r="F165" s="17">
        <v>32134784</v>
      </c>
      <c r="G165" s="18">
        <f t="shared" si="27"/>
        <v>0.7542732737647088</v>
      </c>
      <c r="H165" s="16">
        <v>400</v>
      </c>
      <c r="I165" s="17">
        <v>2781364</v>
      </c>
      <c r="J165" s="17">
        <v>7452413</v>
      </c>
      <c r="K165" s="16">
        <v>10234177</v>
      </c>
      <c r="L165" s="16">
        <v>975720</v>
      </c>
      <c r="M165" s="17">
        <v>3497530</v>
      </c>
      <c r="N165" s="17">
        <v>3112916</v>
      </c>
      <c r="O165" s="16">
        <v>7586166</v>
      </c>
      <c r="P165" s="16">
        <v>2029389</v>
      </c>
      <c r="Q165" s="17">
        <v>5644866</v>
      </c>
      <c r="R165" s="17">
        <v>6640186</v>
      </c>
      <c r="S165" s="19">
        <v>14314441</v>
      </c>
      <c r="T165" s="16">
        <v>0</v>
      </c>
      <c r="U165" s="17">
        <v>0</v>
      </c>
      <c r="V165" s="17">
        <v>0</v>
      </c>
      <c r="W165" s="19">
        <v>0</v>
      </c>
    </row>
    <row r="166" spans="1:23" ht="12.75" customHeight="1">
      <c r="A166" s="20"/>
      <c r="B166" s="21" t="s">
        <v>306</v>
      </c>
      <c r="C166" s="22"/>
      <c r="D166" s="23">
        <f>SUM(D161:D165)</f>
        <v>87278455</v>
      </c>
      <c r="E166" s="24">
        <f>SUM(E161:E165)</f>
        <v>97016072</v>
      </c>
      <c r="F166" s="24">
        <f>SUM(F161:F165)</f>
        <v>51333433</v>
      </c>
      <c r="G166" s="25">
        <f t="shared" si="27"/>
        <v>0.5291229787163513</v>
      </c>
      <c r="H166" s="23">
        <f aca="true" t="shared" si="33" ref="H166:W166">SUM(H161:H165)</f>
        <v>1010968</v>
      </c>
      <c r="I166" s="24">
        <f t="shared" si="33"/>
        <v>5832218</v>
      </c>
      <c r="J166" s="24">
        <f t="shared" si="33"/>
        <v>8909070</v>
      </c>
      <c r="K166" s="23">
        <f t="shared" si="33"/>
        <v>15752256</v>
      </c>
      <c r="L166" s="23">
        <f t="shared" si="33"/>
        <v>2841431</v>
      </c>
      <c r="M166" s="24">
        <f t="shared" si="33"/>
        <v>5945966</v>
      </c>
      <c r="N166" s="24">
        <f t="shared" si="33"/>
        <v>4976187</v>
      </c>
      <c r="O166" s="23">
        <f t="shared" si="33"/>
        <v>13763584</v>
      </c>
      <c r="P166" s="23">
        <f t="shared" si="33"/>
        <v>4004651</v>
      </c>
      <c r="Q166" s="24">
        <f t="shared" si="33"/>
        <v>8103312</v>
      </c>
      <c r="R166" s="24">
        <f t="shared" si="33"/>
        <v>9709630</v>
      </c>
      <c r="S166" s="26">
        <f t="shared" si="33"/>
        <v>21817593</v>
      </c>
      <c r="T166" s="23">
        <f t="shared" si="33"/>
        <v>0</v>
      </c>
      <c r="U166" s="24">
        <f t="shared" si="33"/>
        <v>0</v>
      </c>
      <c r="V166" s="24">
        <f t="shared" si="33"/>
        <v>0</v>
      </c>
      <c r="W166" s="26">
        <f t="shared" si="33"/>
        <v>0</v>
      </c>
    </row>
    <row r="167" spans="1:23" ht="12.75" customHeight="1">
      <c r="A167" s="20"/>
      <c r="B167" s="21" t="s">
        <v>307</v>
      </c>
      <c r="C167" s="22"/>
      <c r="D167" s="23">
        <f>SUM(D102,D104:D108,D110:D117,D119:D122,D124:D128,D130:D133,D135:D140,D142:D146,D148:D153,D155:D159,D161:D165)</f>
        <v>5346376524</v>
      </c>
      <c r="E167" s="24">
        <f>SUM(E102,E104:E108,E110:E117,E119:E122,E124:E128,E130:E133,E135:E140,E142:E146,E148:E153,E155:E159,E161:E165)</f>
        <v>4647174928</v>
      </c>
      <c r="F167" s="24">
        <f>SUM(F102,F104:F108,F110:F117,F119:F122,F124:F128,F130:F133,F135:F140,F142:F146,F148:F153,F155:F159,F161:F165)</f>
        <v>3762987155</v>
      </c>
      <c r="G167" s="25">
        <f t="shared" si="27"/>
        <v>0.8097364986902856</v>
      </c>
      <c r="H167" s="23">
        <f aca="true" t="shared" si="34" ref="H167:W167">SUM(H102,H104:H108,H110:H117,H119:H122,H124:H128,H130:H133,H135:H140,H142:H146,H148:H153,H155:H159,H161:H165)</f>
        <v>409767024</v>
      </c>
      <c r="I167" s="24">
        <f t="shared" si="34"/>
        <v>226779610</v>
      </c>
      <c r="J167" s="24">
        <f t="shared" si="34"/>
        <v>350451057</v>
      </c>
      <c r="K167" s="23">
        <f t="shared" si="34"/>
        <v>986997691</v>
      </c>
      <c r="L167" s="23">
        <f t="shared" si="34"/>
        <v>368099782</v>
      </c>
      <c r="M167" s="24">
        <f t="shared" si="34"/>
        <v>339529184</v>
      </c>
      <c r="N167" s="24">
        <f t="shared" si="34"/>
        <v>629450652</v>
      </c>
      <c r="O167" s="23">
        <f t="shared" si="34"/>
        <v>1337079618</v>
      </c>
      <c r="P167" s="23">
        <f t="shared" si="34"/>
        <v>161520617</v>
      </c>
      <c r="Q167" s="24">
        <f t="shared" si="34"/>
        <v>568092463</v>
      </c>
      <c r="R167" s="24">
        <f t="shared" si="34"/>
        <v>709296766</v>
      </c>
      <c r="S167" s="26">
        <f t="shared" si="34"/>
        <v>1438909846</v>
      </c>
      <c r="T167" s="23">
        <f t="shared" si="34"/>
        <v>0</v>
      </c>
      <c r="U167" s="24">
        <f t="shared" si="34"/>
        <v>0</v>
      </c>
      <c r="V167" s="24">
        <f t="shared" si="34"/>
        <v>0</v>
      </c>
      <c r="W167" s="26">
        <f t="shared" si="34"/>
        <v>0</v>
      </c>
    </row>
    <row r="168" spans="1:23" ht="12.75" customHeight="1">
      <c r="A168" s="8"/>
      <c r="B168" s="9" t="s">
        <v>601</v>
      </c>
      <c r="C168" s="10"/>
      <c r="D168" s="27"/>
      <c r="E168" s="28"/>
      <c r="F168" s="28"/>
      <c r="G168" s="29"/>
      <c r="H168" s="27"/>
      <c r="I168" s="28"/>
      <c r="J168" s="28"/>
      <c r="K168" s="27"/>
      <c r="L168" s="27"/>
      <c r="M168" s="28"/>
      <c r="N168" s="28"/>
      <c r="O168" s="27"/>
      <c r="P168" s="27"/>
      <c r="Q168" s="28"/>
      <c r="R168" s="28"/>
      <c r="S168" s="30"/>
      <c r="T168" s="27"/>
      <c r="U168" s="28"/>
      <c r="V168" s="28"/>
      <c r="W168" s="30"/>
    </row>
    <row r="169" spans="1:23" ht="12.75" customHeight="1">
      <c r="A169" s="12"/>
      <c r="B169" s="9" t="s">
        <v>308</v>
      </c>
      <c r="C169" s="10"/>
      <c r="D169" s="27"/>
      <c r="E169" s="28"/>
      <c r="F169" s="28"/>
      <c r="G169" s="29"/>
      <c r="H169" s="27"/>
      <c r="I169" s="28"/>
      <c r="J169" s="28"/>
      <c r="K169" s="27"/>
      <c r="L169" s="27"/>
      <c r="M169" s="28"/>
      <c r="N169" s="28"/>
      <c r="O169" s="27"/>
      <c r="P169" s="27"/>
      <c r="Q169" s="28"/>
      <c r="R169" s="28"/>
      <c r="S169" s="30"/>
      <c r="T169" s="27"/>
      <c r="U169" s="28"/>
      <c r="V169" s="28"/>
      <c r="W169" s="30"/>
    </row>
    <row r="170" spans="1:23" ht="12.75" customHeight="1">
      <c r="A170" s="13" t="s">
        <v>27</v>
      </c>
      <c r="B170" s="14" t="s">
        <v>309</v>
      </c>
      <c r="C170" s="15" t="s">
        <v>310</v>
      </c>
      <c r="D170" s="16">
        <v>44330000</v>
      </c>
      <c r="E170" s="17">
        <v>61405198</v>
      </c>
      <c r="F170" s="17">
        <v>34263737</v>
      </c>
      <c r="G170" s="18">
        <f aca="true" t="shared" si="35" ref="G170:G202">IF($E170=0,0,$F170/$E170)</f>
        <v>0.5579940805662739</v>
      </c>
      <c r="H170" s="16">
        <v>459409</v>
      </c>
      <c r="I170" s="17">
        <v>837216</v>
      </c>
      <c r="J170" s="17">
        <v>2704102</v>
      </c>
      <c r="K170" s="16">
        <v>4000727</v>
      </c>
      <c r="L170" s="16">
        <v>6978940</v>
      </c>
      <c r="M170" s="17">
        <v>12274276</v>
      </c>
      <c r="N170" s="17">
        <v>2104601</v>
      </c>
      <c r="O170" s="16">
        <v>21357817</v>
      </c>
      <c r="P170" s="16">
        <v>3608338</v>
      </c>
      <c r="Q170" s="17">
        <v>524833</v>
      </c>
      <c r="R170" s="17">
        <v>4772022</v>
      </c>
      <c r="S170" s="19">
        <v>8905193</v>
      </c>
      <c r="T170" s="16">
        <v>0</v>
      </c>
      <c r="U170" s="17">
        <v>0</v>
      </c>
      <c r="V170" s="17">
        <v>0</v>
      </c>
      <c r="W170" s="19">
        <v>0</v>
      </c>
    </row>
    <row r="171" spans="1:23" ht="12.75" customHeight="1">
      <c r="A171" s="13" t="s">
        <v>27</v>
      </c>
      <c r="B171" s="14" t="s">
        <v>311</v>
      </c>
      <c r="C171" s="15" t="s">
        <v>312</v>
      </c>
      <c r="D171" s="16">
        <v>0</v>
      </c>
      <c r="E171" s="17">
        <v>40243372</v>
      </c>
      <c r="F171" s="17">
        <v>12301804</v>
      </c>
      <c r="G171" s="18">
        <f t="shared" si="35"/>
        <v>0.305685219419486</v>
      </c>
      <c r="H171" s="16">
        <v>0</v>
      </c>
      <c r="I171" s="17">
        <v>0</v>
      </c>
      <c r="J171" s="17">
        <v>2751443</v>
      </c>
      <c r="K171" s="16">
        <v>2751443</v>
      </c>
      <c r="L171" s="16">
        <v>1414350</v>
      </c>
      <c r="M171" s="17">
        <v>827524</v>
      </c>
      <c r="N171" s="17">
        <v>1829249</v>
      </c>
      <c r="O171" s="16">
        <v>4071123</v>
      </c>
      <c r="P171" s="16">
        <v>466588</v>
      </c>
      <c r="Q171" s="17">
        <v>1862783</v>
      </c>
      <c r="R171" s="17">
        <v>3149867</v>
      </c>
      <c r="S171" s="19">
        <v>5479238</v>
      </c>
      <c r="T171" s="16">
        <v>0</v>
      </c>
      <c r="U171" s="17">
        <v>0</v>
      </c>
      <c r="V171" s="17">
        <v>0</v>
      </c>
      <c r="W171" s="19">
        <v>0</v>
      </c>
    </row>
    <row r="172" spans="1:23" ht="12.75" customHeight="1">
      <c r="A172" s="13" t="s">
        <v>27</v>
      </c>
      <c r="B172" s="14" t="s">
        <v>313</v>
      </c>
      <c r="C172" s="15" t="s">
        <v>314</v>
      </c>
      <c r="D172" s="16">
        <v>56241085</v>
      </c>
      <c r="E172" s="17">
        <v>65983085</v>
      </c>
      <c r="F172" s="17">
        <v>25689719</v>
      </c>
      <c r="G172" s="18">
        <f t="shared" si="35"/>
        <v>0.3893379492638151</v>
      </c>
      <c r="H172" s="16">
        <v>1448670</v>
      </c>
      <c r="I172" s="17">
        <v>1796128</v>
      </c>
      <c r="J172" s="17">
        <v>2673090</v>
      </c>
      <c r="K172" s="16">
        <v>5917888</v>
      </c>
      <c r="L172" s="16">
        <v>2626955</v>
      </c>
      <c r="M172" s="17">
        <v>3671317</v>
      </c>
      <c r="N172" s="17">
        <v>55198355</v>
      </c>
      <c r="O172" s="16">
        <v>61496627</v>
      </c>
      <c r="P172" s="16">
        <v>-48405674</v>
      </c>
      <c r="Q172" s="17">
        <v>2650734</v>
      </c>
      <c r="R172" s="17">
        <v>4030144</v>
      </c>
      <c r="S172" s="19">
        <v>-41724796</v>
      </c>
      <c r="T172" s="16">
        <v>0</v>
      </c>
      <c r="U172" s="17">
        <v>0</v>
      </c>
      <c r="V172" s="17">
        <v>0</v>
      </c>
      <c r="W172" s="19">
        <v>0</v>
      </c>
    </row>
    <row r="173" spans="1:23" ht="12.75" customHeight="1">
      <c r="A173" s="13" t="s">
        <v>27</v>
      </c>
      <c r="B173" s="14" t="s">
        <v>315</v>
      </c>
      <c r="C173" s="15" t="s">
        <v>316</v>
      </c>
      <c r="D173" s="16">
        <v>30873699</v>
      </c>
      <c r="E173" s="17">
        <v>32323699</v>
      </c>
      <c r="F173" s="17">
        <v>13598359</v>
      </c>
      <c r="G173" s="18">
        <f t="shared" si="35"/>
        <v>0.42069315767356946</v>
      </c>
      <c r="H173" s="16">
        <v>423509</v>
      </c>
      <c r="I173" s="17">
        <v>1745708</v>
      </c>
      <c r="J173" s="17">
        <v>2131355</v>
      </c>
      <c r="K173" s="16">
        <v>4300572</v>
      </c>
      <c r="L173" s="16">
        <v>782854</v>
      </c>
      <c r="M173" s="17">
        <v>2092766</v>
      </c>
      <c r="N173" s="17">
        <v>2102485</v>
      </c>
      <c r="O173" s="16">
        <v>4978105</v>
      </c>
      <c r="P173" s="16">
        <v>1026641</v>
      </c>
      <c r="Q173" s="17">
        <v>2664593</v>
      </c>
      <c r="R173" s="17">
        <v>628448</v>
      </c>
      <c r="S173" s="19">
        <v>4319682</v>
      </c>
      <c r="T173" s="16">
        <v>0</v>
      </c>
      <c r="U173" s="17">
        <v>0</v>
      </c>
      <c r="V173" s="17">
        <v>0</v>
      </c>
      <c r="W173" s="19">
        <v>0</v>
      </c>
    </row>
    <row r="174" spans="1:23" ht="12.75" customHeight="1">
      <c r="A174" s="13" t="s">
        <v>27</v>
      </c>
      <c r="B174" s="14" t="s">
        <v>317</v>
      </c>
      <c r="C174" s="15" t="s">
        <v>318</v>
      </c>
      <c r="D174" s="16">
        <v>4330000</v>
      </c>
      <c r="E174" s="17">
        <v>5410000</v>
      </c>
      <c r="F174" s="17">
        <v>1120241</v>
      </c>
      <c r="G174" s="18">
        <f t="shared" si="35"/>
        <v>0.20706857670979667</v>
      </c>
      <c r="H174" s="16">
        <v>154311</v>
      </c>
      <c r="I174" s="17">
        <v>77480</v>
      </c>
      <c r="J174" s="17">
        <v>58714</v>
      </c>
      <c r="K174" s="16">
        <v>290505</v>
      </c>
      <c r="L174" s="16">
        <v>0</v>
      </c>
      <c r="M174" s="17">
        <v>2299</v>
      </c>
      <c r="N174" s="17">
        <v>111576</v>
      </c>
      <c r="O174" s="16">
        <v>113875</v>
      </c>
      <c r="P174" s="16">
        <v>558080</v>
      </c>
      <c r="Q174" s="17">
        <v>157781</v>
      </c>
      <c r="R174" s="17">
        <v>0</v>
      </c>
      <c r="S174" s="19">
        <v>715861</v>
      </c>
      <c r="T174" s="16">
        <v>0</v>
      </c>
      <c r="U174" s="17">
        <v>0</v>
      </c>
      <c r="V174" s="17">
        <v>0</v>
      </c>
      <c r="W174" s="19">
        <v>0</v>
      </c>
    </row>
    <row r="175" spans="1:23" ht="12.75" customHeight="1">
      <c r="A175" s="13" t="s">
        <v>42</v>
      </c>
      <c r="B175" s="14" t="s">
        <v>319</v>
      </c>
      <c r="C175" s="15" t="s">
        <v>320</v>
      </c>
      <c r="D175" s="16">
        <v>37823052</v>
      </c>
      <c r="E175" s="17">
        <v>121234213</v>
      </c>
      <c r="F175" s="17">
        <v>105024907</v>
      </c>
      <c r="G175" s="18">
        <f t="shared" si="35"/>
        <v>0.8662975937328846</v>
      </c>
      <c r="H175" s="16">
        <v>1110041</v>
      </c>
      <c r="I175" s="17">
        <v>6774280</v>
      </c>
      <c r="J175" s="17">
        <v>16918219</v>
      </c>
      <c r="K175" s="16">
        <v>24802540</v>
      </c>
      <c r="L175" s="16">
        <v>6762819</v>
      </c>
      <c r="M175" s="17">
        <v>5695131</v>
      </c>
      <c r="N175" s="17">
        <v>41293833</v>
      </c>
      <c r="O175" s="16">
        <v>53751783</v>
      </c>
      <c r="P175" s="16">
        <v>1624035</v>
      </c>
      <c r="Q175" s="17">
        <v>5742463</v>
      </c>
      <c r="R175" s="17">
        <v>19104086</v>
      </c>
      <c r="S175" s="19">
        <v>26470584</v>
      </c>
      <c r="T175" s="16">
        <v>0</v>
      </c>
      <c r="U175" s="17">
        <v>0</v>
      </c>
      <c r="V175" s="17">
        <v>0</v>
      </c>
      <c r="W175" s="19">
        <v>0</v>
      </c>
    </row>
    <row r="176" spans="1:23" ht="12.75" customHeight="1">
      <c r="A176" s="20"/>
      <c r="B176" s="21" t="s">
        <v>321</v>
      </c>
      <c r="C176" s="22"/>
      <c r="D176" s="23">
        <f>SUM(D170:D175)</f>
        <v>173597836</v>
      </c>
      <c r="E176" s="24">
        <f>SUM(E170:E175)</f>
        <v>326599567</v>
      </c>
      <c r="F176" s="24">
        <f>SUM(F170:F175)</f>
        <v>191998767</v>
      </c>
      <c r="G176" s="25">
        <f t="shared" si="35"/>
        <v>0.5878720806754775</v>
      </c>
      <c r="H176" s="23">
        <f aca="true" t="shared" si="36" ref="H176:W176">SUM(H170:H175)</f>
        <v>3595940</v>
      </c>
      <c r="I176" s="24">
        <f t="shared" si="36"/>
        <v>11230812</v>
      </c>
      <c r="J176" s="24">
        <f t="shared" si="36"/>
        <v>27236923</v>
      </c>
      <c r="K176" s="23">
        <f t="shared" si="36"/>
        <v>42063675</v>
      </c>
      <c r="L176" s="23">
        <f t="shared" si="36"/>
        <v>18565918</v>
      </c>
      <c r="M176" s="24">
        <f t="shared" si="36"/>
        <v>24563313</v>
      </c>
      <c r="N176" s="24">
        <f t="shared" si="36"/>
        <v>102640099</v>
      </c>
      <c r="O176" s="23">
        <f t="shared" si="36"/>
        <v>145769330</v>
      </c>
      <c r="P176" s="23">
        <f t="shared" si="36"/>
        <v>-41121992</v>
      </c>
      <c r="Q176" s="24">
        <f t="shared" si="36"/>
        <v>13603187</v>
      </c>
      <c r="R176" s="24">
        <f t="shared" si="36"/>
        <v>31684567</v>
      </c>
      <c r="S176" s="26">
        <f t="shared" si="36"/>
        <v>4165762</v>
      </c>
      <c r="T176" s="23">
        <f t="shared" si="36"/>
        <v>0</v>
      </c>
      <c r="U176" s="24">
        <f t="shared" si="36"/>
        <v>0</v>
      </c>
      <c r="V176" s="24">
        <f t="shared" si="36"/>
        <v>0</v>
      </c>
      <c r="W176" s="26">
        <f t="shared" si="36"/>
        <v>0</v>
      </c>
    </row>
    <row r="177" spans="1:23" ht="12.75" customHeight="1">
      <c r="A177" s="13" t="s">
        <v>27</v>
      </c>
      <c r="B177" s="14" t="s">
        <v>322</v>
      </c>
      <c r="C177" s="15" t="s">
        <v>323</v>
      </c>
      <c r="D177" s="16">
        <v>0</v>
      </c>
      <c r="E177" s="17">
        <v>4666000</v>
      </c>
      <c r="F177" s="17">
        <v>166892</v>
      </c>
      <c r="G177" s="18">
        <f t="shared" si="35"/>
        <v>0.035767681097299615</v>
      </c>
      <c r="H177" s="16">
        <v>0</v>
      </c>
      <c r="I177" s="17">
        <v>1091</v>
      </c>
      <c r="J177" s="17">
        <v>9841</v>
      </c>
      <c r="K177" s="16">
        <v>10932</v>
      </c>
      <c r="L177" s="16">
        <v>2641</v>
      </c>
      <c r="M177" s="17">
        <v>1547</v>
      </c>
      <c r="N177" s="17">
        <v>19565</v>
      </c>
      <c r="O177" s="16">
        <v>23753</v>
      </c>
      <c r="P177" s="16">
        <v>3143</v>
      </c>
      <c r="Q177" s="17">
        <v>125588</v>
      </c>
      <c r="R177" s="17">
        <v>3476</v>
      </c>
      <c r="S177" s="19">
        <v>132207</v>
      </c>
      <c r="T177" s="16">
        <v>0</v>
      </c>
      <c r="U177" s="17">
        <v>0</v>
      </c>
      <c r="V177" s="17">
        <v>0</v>
      </c>
      <c r="W177" s="19">
        <v>0</v>
      </c>
    </row>
    <row r="178" spans="1:23" ht="12.75" customHeight="1">
      <c r="A178" s="13" t="s">
        <v>27</v>
      </c>
      <c r="B178" s="14" t="s">
        <v>324</v>
      </c>
      <c r="C178" s="15" t="s">
        <v>325</v>
      </c>
      <c r="D178" s="16">
        <v>35848992</v>
      </c>
      <c r="E178" s="17">
        <v>35373376</v>
      </c>
      <c r="F178" s="17">
        <v>12937640</v>
      </c>
      <c r="G178" s="18">
        <f t="shared" si="35"/>
        <v>0.365745129896564</v>
      </c>
      <c r="H178" s="16">
        <v>0</v>
      </c>
      <c r="I178" s="17">
        <v>1217444</v>
      </c>
      <c r="J178" s="17">
        <v>658206</v>
      </c>
      <c r="K178" s="16">
        <v>1875650</v>
      </c>
      <c r="L178" s="16">
        <v>3968603</v>
      </c>
      <c r="M178" s="17">
        <v>1840905</v>
      </c>
      <c r="N178" s="17">
        <v>2044240</v>
      </c>
      <c r="O178" s="16">
        <v>7853748</v>
      </c>
      <c r="P178" s="16">
        <v>1160806</v>
      </c>
      <c r="Q178" s="17">
        <v>711875</v>
      </c>
      <c r="R178" s="17">
        <v>1335561</v>
      </c>
      <c r="S178" s="19">
        <v>3208242</v>
      </c>
      <c r="T178" s="16">
        <v>0</v>
      </c>
      <c r="U178" s="17">
        <v>0</v>
      </c>
      <c r="V178" s="17">
        <v>0</v>
      </c>
      <c r="W178" s="19">
        <v>0</v>
      </c>
    </row>
    <row r="179" spans="1:23" ht="12.75" customHeight="1">
      <c r="A179" s="13" t="s">
        <v>27</v>
      </c>
      <c r="B179" s="14" t="s">
        <v>326</v>
      </c>
      <c r="C179" s="15" t="s">
        <v>327</v>
      </c>
      <c r="D179" s="16">
        <v>22813164</v>
      </c>
      <c r="E179" s="17">
        <v>34743084</v>
      </c>
      <c r="F179" s="17">
        <v>15394645</v>
      </c>
      <c r="G179" s="18">
        <f t="shared" si="35"/>
        <v>0.4430995532808774</v>
      </c>
      <c r="H179" s="16">
        <v>927415</v>
      </c>
      <c r="I179" s="17">
        <v>1559240</v>
      </c>
      <c r="J179" s="17">
        <v>1844600</v>
      </c>
      <c r="K179" s="16">
        <v>4331255</v>
      </c>
      <c r="L179" s="16">
        <v>1895769</v>
      </c>
      <c r="M179" s="17">
        <v>1396153</v>
      </c>
      <c r="N179" s="17">
        <v>1824587</v>
      </c>
      <c r="O179" s="16">
        <v>5116509</v>
      </c>
      <c r="P179" s="16">
        <v>1708307</v>
      </c>
      <c r="Q179" s="17">
        <v>2137973</v>
      </c>
      <c r="R179" s="17">
        <v>2100601</v>
      </c>
      <c r="S179" s="19">
        <v>5946881</v>
      </c>
      <c r="T179" s="16">
        <v>0</v>
      </c>
      <c r="U179" s="17">
        <v>0</v>
      </c>
      <c r="V179" s="17">
        <v>0</v>
      </c>
      <c r="W179" s="19">
        <v>0</v>
      </c>
    </row>
    <row r="180" spans="1:23" ht="12.75" customHeight="1">
      <c r="A180" s="13" t="s">
        <v>27</v>
      </c>
      <c r="B180" s="14" t="s">
        <v>328</v>
      </c>
      <c r="C180" s="15" t="s">
        <v>329</v>
      </c>
      <c r="D180" s="16">
        <v>8240592</v>
      </c>
      <c r="E180" s="17">
        <v>34932837</v>
      </c>
      <c r="F180" s="17">
        <v>9385999</v>
      </c>
      <c r="G180" s="18">
        <f t="shared" si="35"/>
        <v>0.26868699498984294</v>
      </c>
      <c r="H180" s="16">
        <v>-12818</v>
      </c>
      <c r="I180" s="17">
        <v>299334</v>
      </c>
      <c r="J180" s="17">
        <v>222344</v>
      </c>
      <c r="K180" s="16">
        <v>508860</v>
      </c>
      <c r="L180" s="16">
        <v>467398</v>
      </c>
      <c r="M180" s="17">
        <v>3635675</v>
      </c>
      <c r="N180" s="17">
        <v>3164227</v>
      </c>
      <c r="O180" s="16">
        <v>7267300</v>
      </c>
      <c r="P180" s="16">
        <v>0</v>
      </c>
      <c r="Q180" s="17">
        <v>-953731</v>
      </c>
      <c r="R180" s="17">
        <v>2563570</v>
      </c>
      <c r="S180" s="19">
        <v>1609839</v>
      </c>
      <c r="T180" s="16">
        <v>0</v>
      </c>
      <c r="U180" s="17">
        <v>0</v>
      </c>
      <c r="V180" s="17">
        <v>0</v>
      </c>
      <c r="W180" s="19">
        <v>0</v>
      </c>
    </row>
    <row r="181" spans="1:23" ht="12.75" customHeight="1">
      <c r="A181" s="13" t="s">
        <v>42</v>
      </c>
      <c r="B181" s="14" t="s">
        <v>330</v>
      </c>
      <c r="C181" s="15" t="s">
        <v>331</v>
      </c>
      <c r="D181" s="16">
        <v>23333460</v>
      </c>
      <c r="E181" s="17">
        <v>16558028</v>
      </c>
      <c r="F181" s="17">
        <v>2148348</v>
      </c>
      <c r="G181" s="18">
        <f t="shared" si="35"/>
        <v>0.12974660992238932</v>
      </c>
      <c r="H181" s="16">
        <v>0</v>
      </c>
      <c r="I181" s="17">
        <v>303002</v>
      </c>
      <c r="J181" s="17">
        <v>112500</v>
      </c>
      <c r="K181" s="16">
        <v>415502</v>
      </c>
      <c r="L181" s="16">
        <v>0</v>
      </c>
      <c r="M181" s="17">
        <v>1031253</v>
      </c>
      <c r="N181" s="17">
        <v>172251</v>
      </c>
      <c r="O181" s="16">
        <v>1203504</v>
      </c>
      <c r="P181" s="16">
        <v>68467</v>
      </c>
      <c r="Q181" s="17">
        <v>307011</v>
      </c>
      <c r="R181" s="17">
        <v>153864</v>
      </c>
      <c r="S181" s="19">
        <v>529342</v>
      </c>
      <c r="T181" s="16">
        <v>0</v>
      </c>
      <c r="U181" s="17">
        <v>0</v>
      </c>
      <c r="V181" s="17">
        <v>0</v>
      </c>
      <c r="W181" s="19">
        <v>0</v>
      </c>
    </row>
    <row r="182" spans="1:23" ht="12.75" customHeight="1">
      <c r="A182" s="20"/>
      <c r="B182" s="21" t="s">
        <v>332</v>
      </c>
      <c r="C182" s="22"/>
      <c r="D182" s="23">
        <f>SUM(D177:D181)</f>
        <v>90236208</v>
      </c>
      <c r="E182" s="24">
        <f>SUM(E177:E181)</f>
        <v>126273325</v>
      </c>
      <c r="F182" s="24">
        <f>SUM(F177:F181)</f>
        <v>40033524</v>
      </c>
      <c r="G182" s="25">
        <f t="shared" si="35"/>
        <v>0.31703864612735905</v>
      </c>
      <c r="H182" s="23">
        <f aca="true" t="shared" si="37" ref="H182:W182">SUM(H177:H181)</f>
        <v>914597</v>
      </c>
      <c r="I182" s="24">
        <f t="shared" si="37"/>
        <v>3380111</v>
      </c>
      <c r="J182" s="24">
        <f t="shared" si="37"/>
        <v>2847491</v>
      </c>
      <c r="K182" s="23">
        <f t="shared" si="37"/>
        <v>7142199</v>
      </c>
      <c r="L182" s="23">
        <f t="shared" si="37"/>
        <v>6334411</v>
      </c>
      <c r="M182" s="24">
        <f t="shared" si="37"/>
        <v>7905533</v>
      </c>
      <c r="N182" s="24">
        <f t="shared" si="37"/>
        <v>7224870</v>
      </c>
      <c r="O182" s="23">
        <f t="shared" si="37"/>
        <v>21464814</v>
      </c>
      <c r="P182" s="23">
        <f t="shared" si="37"/>
        <v>2940723</v>
      </c>
      <c r="Q182" s="24">
        <f t="shared" si="37"/>
        <v>2328716</v>
      </c>
      <c r="R182" s="24">
        <f t="shared" si="37"/>
        <v>6157072</v>
      </c>
      <c r="S182" s="26">
        <f t="shared" si="37"/>
        <v>11426511</v>
      </c>
      <c r="T182" s="23">
        <f t="shared" si="37"/>
        <v>0</v>
      </c>
      <c r="U182" s="24">
        <f t="shared" si="37"/>
        <v>0</v>
      </c>
      <c r="V182" s="24">
        <f t="shared" si="37"/>
        <v>0</v>
      </c>
      <c r="W182" s="26">
        <f t="shared" si="37"/>
        <v>0</v>
      </c>
    </row>
    <row r="183" spans="1:23" ht="12.75" customHeight="1">
      <c r="A183" s="13" t="s">
        <v>27</v>
      </c>
      <c r="B183" s="14" t="s">
        <v>333</v>
      </c>
      <c r="C183" s="15" t="s">
        <v>334</v>
      </c>
      <c r="D183" s="16">
        <v>9982141</v>
      </c>
      <c r="E183" s="17">
        <v>16839708</v>
      </c>
      <c r="F183" s="17">
        <v>9573701</v>
      </c>
      <c r="G183" s="18">
        <f t="shared" si="35"/>
        <v>0.5685194185077318</v>
      </c>
      <c r="H183" s="16">
        <v>219944</v>
      </c>
      <c r="I183" s="17">
        <v>40456</v>
      </c>
      <c r="J183" s="17">
        <v>86453</v>
      </c>
      <c r="K183" s="16">
        <v>346853</v>
      </c>
      <c r="L183" s="16">
        <v>772654</v>
      </c>
      <c r="M183" s="17">
        <v>2159701</v>
      </c>
      <c r="N183" s="17">
        <v>3233898</v>
      </c>
      <c r="O183" s="16">
        <v>6166253</v>
      </c>
      <c r="P183" s="16">
        <v>363623</v>
      </c>
      <c r="Q183" s="17">
        <v>754570</v>
      </c>
      <c r="R183" s="17">
        <v>1942402</v>
      </c>
      <c r="S183" s="19">
        <v>3060595</v>
      </c>
      <c r="T183" s="16">
        <v>0</v>
      </c>
      <c r="U183" s="17">
        <v>0</v>
      </c>
      <c r="V183" s="17">
        <v>0</v>
      </c>
      <c r="W183" s="19">
        <v>0</v>
      </c>
    </row>
    <row r="184" spans="1:23" ht="12.75" customHeight="1">
      <c r="A184" s="13" t="s">
        <v>27</v>
      </c>
      <c r="B184" s="14" t="s">
        <v>335</v>
      </c>
      <c r="C184" s="15" t="s">
        <v>336</v>
      </c>
      <c r="D184" s="16">
        <v>8772497</v>
      </c>
      <c r="E184" s="17">
        <v>19639662</v>
      </c>
      <c r="F184" s="17">
        <v>10224810</v>
      </c>
      <c r="G184" s="18">
        <f t="shared" si="35"/>
        <v>0.5206204668899088</v>
      </c>
      <c r="H184" s="16">
        <v>0</v>
      </c>
      <c r="I184" s="17">
        <v>321849</v>
      </c>
      <c r="J184" s="17">
        <v>331230</v>
      </c>
      <c r="K184" s="16">
        <v>653079</v>
      </c>
      <c r="L184" s="16">
        <v>534733</v>
      </c>
      <c r="M184" s="17">
        <v>1588310</v>
      </c>
      <c r="N184" s="17">
        <v>4945084</v>
      </c>
      <c r="O184" s="16">
        <v>7068127</v>
      </c>
      <c r="P184" s="16">
        <v>500087</v>
      </c>
      <c r="Q184" s="17">
        <v>1146578</v>
      </c>
      <c r="R184" s="17">
        <v>856939</v>
      </c>
      <c r="S184" s="19">
        <v>2503604</v>
      </c>
      <c r="T184" s="16">
        <v>0</v>
      </c>
      <c r="U184" s="17">
        <v>0</v>
      </c>
      <c r="V184" s="17">
        <v>0</v>
      </c>
      <c r="W184" s="19">
        <v>0</v>
      </c>
    </row>
    <row r="185" spans="1:23" ht="12.75" customHeight="1">
      <c r="A185" s="13" t="s">
        <v>27</v>
      </c>
      <c r="B185" s="14" t="s">
        <v>337</v>
      </c>
      <c r="C185" s="15" t="s">
        <v>338</v>
      </c>
      <c r="D185" s="16">
        <v>559545622</v>
      </c>
      <c r="E185" s="17">
        <v>656054384</v>
      </c>
      <c r="F185" s="17">
        <v>508379529</v>
      </c>
      <c r="G185" s="18">
        <f t="shared" si="35"/>
        <v>0.7749045527298847</v>
      </c>
      <c r="H185" s="16">
        <v>35935680</v>
      </c>
      <c r="I185" s="17">
        <v>60493287</v>
      </c>
      <c r="J185" s="17">
        <v>58844824</v>
      </c>
      <c r="K185" s="16">
        <v>155273791</v>
      </c>
      <c r="L185" s="16">
        <v>54726527</v>
      </c>
      <c r="M185" s="17">
        <v>55211010</v>
      </c>
      <c r="N185" s="17">
        <v>78347049</v>
      </c>
      <c r="O185" s="16">
        <v>188284586</v>
      </c>
      <c r="P185" s="16">
        <v>44947060</v>
      </c>
      <c r="Q185" s="17">
        <v>46905732</v>
      </c>
      <c r="R185" s="17">
        <v>72968360</v>
      </c>
      <c r="S185" s="19">
        <v>164821152</v>
      </c>
      <c r="T185" s="16">
        <v>0</v>
      </c>
      <c r="U185" s="17">
        <v>0</v>
      </c>
      <c r="V185" s="17">
        <v>0</v>
      </c>
      <c r="W185" s="19">
        <v>0</v>
      </c>
    </row>
    <row r="186" spans="1:23" ht="12.75" customHeight="1">
      <c r="A186" s="13" t="s">
        <v>27</v>
      </c>
      <c r="B186" s="14" t="s">
        <v>339</v>
      </c>
      <c r="C186" s="15" t="s">
        <v>340</v>
      </c>
      <c r="D186" s="16">
        <v>3300000</v>
      </c>
      <c r="E186" s="17">
        <v>14463794</v>
      </c>
      <c r="F186" s="17">
        <v>1019381</v>
      </c>
      <c r="G186" s="18">
        <f t="shared" si="35"/>
        <v>0.07047811936480843</v>
      </c>
      <c r="H186" s="16">
        <v>166155</v>
      </c>
      <c r="I186" s="17">
        <v>16961</v>
      </c>
      <c r="J186" s="17">
        <v>47323</v>
      </c>
      <c r="K186" s="16">
        <v>230439</v>
      </c>
      <c r="L186" s="16">
        <v>-131418</v>
      </c>
      <c r="M186" s="17">
        <v>247702</v>
      </c>
      <c r="N186" s="17">
        <v>14131</v>
      </c>
      <c r="O186" s="16">
        <v>130415</v>
      </c>
      <c r="P186" s="16">
        <v>15527</v>
      </c>
      <c r="Q186" s="17">
        <v>16467</v>
      </c>
      <c r="R186" s="17">
        <v>626533</v>
      </c>
      <c r="S186" s="19">
        <v>658527</v>
      </c>
      <c r="T186" s="16">
        <v>0</v>
      </c>
      <c r="U186" s="17">
        <v>0</v>
      </c>
      <c r="V186" s="17">
        <v>0</v>
      </c>
      <c r="W186" s="19">
        <v>0</v>
      </c>
    </row>
    <row r="187" spans="1:23" ht="12.75" customHeight="1">
      <c r="A187" s="13" t="s">
        <v>42</v>
      </c>
      <c r="B187" s="14" t="s">
        <v>341</v>
      </c>
      <c r="C187" s="15" t="s">
        <v>342</v>
      </c>
      <c r="D187" s="16">
        <v>26664000</v>
      </c>
      <c r="E187" s="17">
        <v>26664000</v>
      </c>
      <c r="F187" s="17">
        <v>13145391</v>
      </c>
      <c r="G187" s="18">
        <f t="shared" si="35"/>
        <v>0.4930014626462646</v>
      </c>
      <c r="H187" s="16">
        <v>3076890</v>
      </c>
      <c r="I187" s="17">
        <v>4607456</v>
      </c>
      <c r="J187" s="17">
        <v>4088312</v>
      </c>
      <c r="K187" s="16">
        <v>11772658</v>
      </c>
      <c r="L187" s="16">
        <v>645932</v>
      </c>
      <c r="M187" s="17">
        <v>-5358229</v>
      </c>
      <c r="N187" s="17">
        <v>2355437</v>
      </c>
      <c r="O187" s="16">
        <v>-2356860</v>
      </c>
      <c r="P187" s="16">
        <v>1216048</v>
      </c>
      <c r="Q187" s="17">
        <v>383050</v>
      </c>
      <c r="R187" s="17">
        <v>2130495</v>
      </c>
      <c r="S187" s="19">
        <v>3729593</v>
      </c>
      <c r="T187" s="16">
        <v>0</v>
      </c>
      <c r="U187" s="17">
        <v>0</v>
      </c>
      <c r="V187" s="17">
        <v>0</v>
      </c>
      <c r="W187" s="19">
        <v>0</v>
      </c>
    </row>
    <row r="188" spans="1:23" ht="12.75" customHeight="1">
      <c r="A188" s="20"/>
      <c r="B188" s="21" t="s">
        <v>343</v>
      </c>
      <c r="C188" s="22"/>
      <c r="D188" s="23">
        <f>SUM(D183:D187)</f>
        <v>608264260</v>
      </c>
      <c r="E188" s="24">
        <f>SUM(E183:E187)</f>
        <v>733661548</v>
      </c>
      <c r="F188" s="24">
        <f>SUM(F183:F187)</f>
        <v>542342812</v>
      </c>
      <c r="G188" s="25">
        <f t="shared" si="35"/>
        <v>0.7392275272957334</v>
      </c>
      <c r="H188" s="23">
        <f aca="true" t="shared" si="38" ref="H188:W188">SUM(H183:H187)</f>
        <v>39398669</v>
      </c>
      <c r="I188" s="24">
        <f t="shared" si="38"/>
        <v>65480009</v>
      </c>
      <c r="J188" s="24">
        <f t="shared" si="38"/>
        <v>63398142</v>
      </c>
      <c r="K188" s="23">
        <f t="shared" si="38"/>
        <v>168276820</v>
      </c>
      <c r="L188" s="23">
        <f t="shared" si="38"/>
        <v>56548428</v>
      </c>
      <c r="M188" s="24">
        <f t="shared" si="38"/>
        <v>53848494</v>
      </c>
      <c r="N188" s="24">
        <f t="shared" si="38"/>
        <v>88895599</v>
      </c>
      <c r="O188" s="23">
        <f t="shared" si="38"/>
        <v>199292521</v>
      </c>
      <c r="P188" s="23">
        <f t="shared" si="38"/>
        <v>47042345</v>
      </c>
      <c r="Q188" s="24">
        <f t="shared" si="38"/>
        <v>49206397</v>
      </c>
      <c r="R188" s="24">
        <f t="shared" si="38"/>
        <v>78524729</v>
      </c>
      <c r="S188" s="26">
        <f t="shared" si="38"/>
        <v>174773471</v>
      </c>
      <c r="T188" s="23">
        <f t="shared" si="38"/>
        <v>0</v>
      </c>
      <c r="U188" s="24">
        <f t="shared" si="38"/>
        <v>0</v>
      </c>
      <c r="V188" s="24">
        <f t="shared" si="38"/>
        <v>0</v>
      </c>
      <c r="W188" s="26">
        <f t="shared" si="38"/>
        <v>0</v>
      </c>
    </row>
    <row r="189" spans="1:23" ht="12.75" customHeight="1">
      <c r="A189" s="13" t="s">
        <v>27</v>
      </c>
      <c r="B189" s="14" t="s">
        <v>344</v>
      </c>
      <c r="C189" s="15" t="s">
        <v>345</v>
      </c>
      <c r="D189" s="16">
        <v>29019048</v>
      </c>
      <c r="E189" s="17">
        <v>21019048</v>
      </c>
      <c r="F189" s="17">
        <v>13314528</v>
      </c>
      <c r="G189" s="18">
        <f t="shared" si="35"/>
        <v>0.6334505730230979</v>
      </c>
      <c r="H189" s="16">
        <v>993745</v>
      </c>
      <c r="I189" s="17">
        <v>204380</v>
      </c>
      <c r="J189" s="17">
        <v>1909913</v>
      </c>
      <c r="K189" s="16">
        <v>3108038</v>
      </c>
      <c r="L189" s="16">
        <v>1146734</v>
      </c>
      <c r="M189" s="17">
        <v>960962</v>
      </c>
      <c r="N189" s="17">
        <v>3295943</v>
      </c>
      <c r="O189" s="16">
        <v>5403639</v>
      </c>
      <c r="P189" s="16">
        <v>899139</v>
      </c>
      <c r="Q189" s="17">
        <v>1099305</v>
      </c>
      <c r="R189" s="17">
        <v>2804407</v>
      </c>
      <c r="S189" s="19">
        <v>4802851</v>
      </c>
      <c r="T189" s="16">
        <v>0</v>
      </c>
      <c r="U189" s="17">
        <v>0</v>
      </c>
      <c r="V189" s="17">
        <v>0</v>
      </c>
      <c r="W189" s="19">
        <v>0</v>
      </c>
    </row>
    <row r="190" spans="1:23" ht="12.75" customHeight="1">
      <c r="A190" s="13" t="s">
        <v>27</v>
      </c>
      <c r="B190" s="14" t="s">
        <v>346</v>
      </c>
      <c r="C190" s="15" t="s">
        <v>347</v>
      </c>
      <c r="D190" s="16">
        <v>17162145</v>
      </c>
      <c r="E190" s="17">
        <v>19692193</v>
      </c>
      <c r="F190" s="17">
        <v>8366287</v>
      </c>
      <c r="G190" s="18">
        <f t="shared" si="35"/>
        <v>0.42485298615547795</v>
      </c>
      <c r="H190" s="16">
        <v>68464</v>
      </c>
      <c r="I190" s="17">
        <v>826627</v>
      </c>
      <c r="J190" s="17">
        <v>1492758</v>
      </c>
      <c r="K190" s="16">
        <v>2387849</v>
      </c>
      <c r="L190" s="16">
        <v>950439</v>
      </c>
      <c r="M190" s="17">
        <v>1056433</v>
      </c>
      <c r="N190" s="17">
        <v>712649</v>
      </c>
      <c r="O190" s="16">
        <v>2719521</v>
      </c>
      <c r="P190" s="16">
        <v>512009</v>
      </c>
      <c r="Q190" s="17">
        <v>880246</v>
      </c>
      <c r="R190" s="17">
        <v>1866662</v>
      </c>
      <c r="S190" s="19">
        <v>3258917</v>
      </c>
      <c r="T190" s="16">
        <v>0</v>
      </c>
      <c r="U190" s="17">
        <v>0</v>
      </c>
      <c r="V190" s="17">
        <v>0</v>
      </c>
      <c r="W190" s="19">
        <v>0</v>
      </c>
    </row>
    <row r="191" spans="1:23" ht="12.75" customHeight="1">
      <c r="A191" s="13" t="s">
        <v>27</v>
      </c>
      <c r="B191" s="14" t="s">
        <v>348</v>
      </c>
      <c r="C191" s="15" t="s">
        <v>349</v>
      </c>
      <c r="D191" s="16">
        <v>10706160</v>
      </c>
      <c r="E191" s="17">
        <v>25274422</v>
      </c>
      <c r="F191" s="17">
        <v>10255427</v>
      </c>
      <c r="G191" s="18">
        <f t="shared" si="35"/>
        <v>0.4057630674996247</v>
      </c>
      <c r="H191" s="16">
        <v>0</v>
      </c>
      <c r="I191" s="17">
        <v>125026</v>
      </c>
      <c r="J191" s="17">
        <v>995450</v>
      </c>
      <c r="K191" s="16">
        <v>1120476</v>
      </c>
      <c r="L191" s="16">
        <v>831727</v>
      </c>
      <c r="M191" s="17">
        <v>3256484</v>
      </c>
      <c r="N191" s="17">
        <v>364415</v>
      </c>
      <c r="O191" s="16">
        <v>4452626</v>
      </c>
      <c r="P191" s="16">
        <v>539656</v>
      </c>
      <c r="Q191" s="17">
        <v>1226577</v>
      </c>
      <c r="R191" s="17">
        <v>2916092</v>
      </c>
      <c r="S191" s="19">
        <v>4682325</v>
      </c>
      <c r="T191" s="16">
        <v>0</v>
      </c>
      <c r="U191" s="17">
        <v>0</v>
      </c>
      <c r="V191" s="17">
        <v>0</v>
      </c>
      <c r="W191" s="19">
        <v>0</v>
      </c>
    </row>
    <row r="192" spans="1:23" ht="12.75" customHeight="1">
      <c r="A192" s="13" t="s">
        <v>27</v>
      </c>
      <c r="B192" s="14" t="s">
        <v>350</v>
      </c>
      <c r="C192" s="15" t="s">
        <v>351</v>
      </c>
      <c r="D192" s="16">
        <v>45582371</v>
      </c>
      <c r="E192" s="17">
        <v>46938425</v>
      </c>
      <c r="F192" s="17">
        <v>10836543</v>
      </c>
      <c r="G192" s="18">
        <f t="shared" si="35"/>
        <v>0.23086720528010898</v>
      </c>
      <c r="H192" s="16">
        <v>0</v>
      </c>
      <c r="I192" s="17">
        <v>876657</v>
      </c>
      <c r="J192" s="17">
        <v>308729</v>
      </c>
      <c r="K192" s="16">
        <v>1185386</v>
      </c>
      <c r="L192" s="16">
        <v>11038474</v>
      </c>
      <c r="M192" s="17">
        <v>-8993320</v>
      </c>
      <c r="N192" s="17">
        <v>4400059</v>
      </c>
      <c r="O192" s="16">
        <v>6445213</v>
      </c>
      <c r="P192" s="16">
        <v>902887</v>
      </c>
      <c r="Q192" s="17">
        <v>756784</v>
      </c>
      <c r="R192" s="17">
        <v>1546273</v>
      </c>
      <c r="S192" s="19">
        <v>3205944</v>
      </c>
      <c r="T192" s="16">
        <v>0</v>
      </c>
      <c r="U192" s="17">
        <v>0</v>
      </c>
      <c r="V192" s="17">
        <v>0</v>
      </c>
      <c r="W192" s="19">
        <v>0</v>
      </c>
    </row>
    <row r="193" spans="1:23" ht="12.75" customHeight="1">
      <c r="A193" s="13" t="s">
        <v>27</v>
      </c>
      <c r="B193" s="14" t="s">
        <v>352</v>
      </c>
      <c r="C193" s="15" t="s">
        <v>353</v>
      </c>
      <c r="D193" s="16">
        <v>35952000</v>
      </c>
      <c r="E193" s="17">
        <v>31118686</v>
      </c>
      <c r="F193" s="17">
        <v>11337674</v>
      </c>
      <c r="G193" s="18">
        <f t="shared" si="35"/>
        <v>0.364336527577032</v>
      </c>
      <c r="H193" s="16">
        <v>9648734</v>
      </c>
      <c r="I193" s="17">
        <v>7366</v>
      </c>
      <c r="J193" s="17">
        <v>374608</v>
      </c>
      <c r="K193" s="16">
        <v>10030708</v>
      </c>
      <c r="L193" s="16">
        <v>9918</v>
      </c>
      <c r="M193" s="17">
        <v>902998</v>
      </c>
      <c r="N193" s="17">
        <v>0</v>
      </c>
      <c r="O193" s="16">
        <v>912916</v>
      </c>
      <c r="P193" s="16">
        <v>-80126</v>
      </c>
      <c r="Q193" s="17">
        <v>0</v>
      </c>
      <c r="R193" s="17">
        <v>474176</v>
      </c>
      <c r="S193" s="19">
        <v>394050</v>
      </c>
      <c r="T193" s="16">
        <v>0</v>
      </c>
      <c r="U193" s="17">
        <v>0</v>
      </c>
      <c r="V193" s="17">
        <v>0</v>
      </c>
      <c r="W193" s="19">
        <v>0</v>
      </c>
    </row>
    <row r="194" spans="1:23" ht="12.75" customHeight="1">
      <c r="A194" s="13" t="s">
        <v>42</v>
      </c>
      <c r="B194" s="14" t="s">
        <v>354</v>
      </c>
      <c r="C194" s="15" t="s">
        <v>355</v>
      </c>
      <c r="D194" s="16">
        <v>0</v>
      </c>
      <c r="E194" s="17">
        <v>0</v>
      </c>
      <c r="F194" s="17">
        <v>0</v>
      </c>
      <c r="G194" s="18">
        <f t="shared" si="35"/>
        <v>0</v>
      </c>
      <c r="H194" s="16">
        <v>0</v>
      </c>
      <c r="I194" s="17">
        <v>0</v>
      </c>
      <c r="J194" s="17">
        <v>0</v>
      </c>
      <c r="K194" s="16">
        <v>0</v>
      </c>
      <c r="L194" s="16">
        <v>0</v>
      </c>
      <c r="M194" s="17">
        <v>0</v>
      </c>
      <c r="N194" s="17">
        <v>0</v>
      </c>
      <c r="O194" s="16">
        <v>0</v>
      </c>
      <c r="P194" s="16">
        <v>0</v>
      </c>
      <c r="Q194" s="17">
        <v>0</v>
      </c>
      <c r="R194" s="17">
        <v>0</v>
      </c>
      <c r="S194" s="19">
        <v>0</v>
      </c>
      <c r="T194" s="16">
        <v>0</v>
      </c>
      <c r="U194" s="17">
        <v>0</v>
      </c>
      <c r="V194" s="17">
        <v>0</v>
      </c>
      <c r="W194" s="19">
        <v>0</v>
      </c>
    </row>
    <row r="195" spans="1:23" ht="12.75" customHeight="1">
      <c r="A195" s="20"/>
      <c r="B195" s="21" t="s">
        <v>356</v>
      </c>
      <c r="C195" s="22"/>
      <c r="D195" s="23">
        <f>SUM(D189:D194)</f>
        <v>138421724</v>
      </c>
      <c r="E195" s="24">
        <f>SUM(E189:E194)</f>
        <v>144042774</v>
      </c>
      <c r="F195" s="24">
        <f>SUM(F189:F194)</f>
        <v>54110459</v>
      </c>
      <c r="G195" s="25">
        <f t="shared" si="35"/>
        <v>0.3756554910557332</v>
      </c>
      <c r="H195" s="23">
        <f aca="true" t="shared" si="39" ref="H195:W195">SUM(H189:H194)</f>
        <v>10710943</v>
      </c>
      <c r="I195" s="24">
        <f t="shared" si="39"/>
        <v>2040056</v>
      </c>
      <c r="J195" s="24">
        <f t="shared" si="39"/>
        <v>5081458</v>
      </c>
      <c r="K195" s="23">
        <f t="shared" si="39"/>
        <v>17832457</v>
      </c>
      <c r="L195" s="23">
        <f t="shared" si="39"/>
        <v>13977292</v>
      </c>
      <c r="M195" s="24">
        <f t="shared" si="39"/>
        <v>-2816443</v>
      </c>
      <c r="N195" s="24">
        <f t="shared" si="39"/>
        <v>8773066</v>
      </c>
      <c r="O195" s="23">
        <f t="shared" si="39"/>
        <v>19933915</v>
      </c>
      <c r="P195" s="23">
        <f t="shared" si="39"/>
        <v>2773565</v>
      </c>
      <c r="Q195" s="24">
        <f t="shared" si="39"/>
        <v>3962912</v>
      </c>
      <c r="R195" s="24">
        <f t="shared" si="39"/>
        <v>9607610</v>
      </c>
      <c r="S195" s="26">
        <f t="shared" si="39"/>
        <v>16344087</v>
      </c>
      <c r="T195" s="23">
        <f t="shared" si="39"/>
        <v>0</v>
      </c>
      <c r="U195" s="24">
        <f t="shared" si="39"/>
        <v>0</v>
      </c>
      <c r="V195" s="24">
        <f t="shared" si="39"/>
        <v>0</v>
      </c>
      <c r="W195" s="26">
        <f t="shared" si="39"/>
        <v>0</v>
      </c>
    </row>
    <row r="196" spans="1:23" ht="12.75" customHeight="1">
      <c r="A196" s="13" t="s">
        <v>27</v>
      </c>
      <c r="B196" s="14" t="s">
        <v>357</v>
      </c>
      <c r="C196" s="15" t="s">
        <v>358</v>
      </c>
      <c r="D196" s="16">
        <v>14909755</v>
      </c>
      <c r="E196" s="17">
        <v>17676234</v>
      </c>
      <c r="F196" s="17">
        <v>7761095</v>
      </c>
      <c r="G196" s="18">
        <f t="shared" si="35"/>
        <v>0.43906948731273865</v>
      </c>
      <c r="H196" s="16">
        <v>67111</v>
      </c>
      <c r="I196" s="17">
        <v>245031</v>
      </c>
      <c r="J196" s="17">
        <v>405768</v>
      </c>
      <c r="K196" s="16">
        <v>717910</v>
      </c>
      <c r="L196" s="16">
        <v>878114</v>
      </c>
      <c r="M196" s="17">
        <v>2113381</v>
      </c>
      <c r="N196" s="17">
        <v>2661049</v>
      </c>
      <c r="O196" s="16">
        <v>5652544</v>
      </c>
      <c r="P196" s="16">
        <v>293540</v>
      </c>
      <c r="Q196" s="17">
        <v>570262</v>
      </c>
      <c r="R196" s="17">
        <v>526839</v>
      </c>
      <c r="S196" s="19">
        <v>1390641</v>
      </c>
      <c r="T196" s="16">
        <v>0</v>
      </c>
      <c r="U196" s="17">
        <v>0</v>
      </c>
      <c r="V196" s="17">
        <v>0</v>
      </c>
      <c r="W196" s="19">
        <v>0</v>
      </c>
    </row>
    <row r="197" spans="1:23" ht="12.75" customHeight="1">
      <c r="A197" s="13" t="s">
        <v>27</v>
      </c>
      <c r="B197" s="14" t="s">
        <v>359</v>
      </c>
      <c r="C197" s="15" t="s">
        <v>360</v>
      </c>
      <c r="D197" s="16">
        <v>12103345</v>
      </c>
      <c r="E197" s="17">
        <v>20529980</v>
      </c>
      <c r="F197" s="17">
        <v>11355688</v>
      </c>
      <c r="G197" s="18">
        <f t="shared" si="35"/>
        <v>0.5531270853649151</v>
      </c>
      <c r="H197" s="16">
        <v>401306</v>
      </c>
      <c r="I197" s="17">
        <v>513149</v>
      </c>
      <c r="J197" s="17">
        <v>1535806</v>
      </c>
      <c r="K197" s="16">
        <v>2450261</v>
      </c>
      <c r="L197" s="16">
        <v>537558</v>
      </c>
      <c r="M197" s="17">
        <v>2855647</v>
      </c>
      <c r="N197" s="17">
        <v>163875</v>
      </c>
      <c r="O197" s="16">
        <v>3557080</v>
      </c>
      <c r="P197" s="16">
        <v>680713</v>
      </c>
      <c r="Q197" s="17">
        <v>501201</v>
      </c>
      <c r="R197" s="17">
        <v>4166433</v>
      </c>
      <c r="S197" s="19">
        <v>5348347</v>
      </c>
      <c r="T197" s="16">
        <v>0</v>
      </c>
      <c r="U197" s="17">
        <v>0</v>
      </c>
      <c r="V197" s="17">
        <v>0</v>
      </c>
      <c r="W197" s="19">
        <v>0</v>
      </c>
    </row>
    <row r="198" spans="1:23" ht="12.75" customHeight="1">
      <c r="A198" s="13" t="s">
        <v>27</v>
      </c>
      <c r="B198" s="14" t="s">
        <v>361</v>
      </c>
      <c r="C198" s="15" t="s">
        <v>362</v>
      </c>
      <c r="D198" s="16">
        <v>8460000</v>
      </c>
      <c r="E198" s="17">
        <v>59792604</v>
      </c>
      <c r="F198" s="17">
        <v>36275515</v>
      </c>
      <c r="G198" s="18">
        <f t="shared" si="35"/>
        <v>0.606688997856658</v>
      </c>
      <c r="H198" s="16">
        <v>74656</v>
      </c>
      <c r="I198" s="17">
        <v>474730</v>
      </c>
      <c r="J198" s="17">
        <v>595506</v>
      </c>
      <c r="K198" s="16">
        <v>1144892</v>
      </c>
      <c r="L198" s="16">
        <v>3373993</v>
      </c>
      <c r="M198" s="17">
        <v>4048184</v>
      </c>
      <c r="N198" s="17">
        <v>6192131</v>
      </c>
      <c r="O198" s="16">
        <v>13614308</v>
      </c>
      <c r="P198" s="16">
        <v>6700559</v>
      </c>
      <c r="Q198" s="17">
        <v>3463551</v>
      </c>
      <c r="R198" s="17">
        <v>11352205</v>
      </c>
      <c r="S198" s="19">
        <v>21516315</v>
      </c>
      <c r="T198" s="16">
        <v>0</v>
      </c>
      <c r="U198" s="17">
        <v>0</v>
      </c>
      <c r="V198" s="17">
        <v>0</v>
      </c>
      <c r="W198" s="19">
        <v>0</v>
      </c>
    </row>
    <row r="199" spans="1:23" ht="12.75" customHeight="1">
      <c r="A199" s="13" t="s">
        <v>27</v>
      </c>
      <c r="B199" s="14" t="s">
        <v>363</v>
      </c>
      <c r="C199" s="15" t="s">
        <v>364</v>
      </c>
      <c r="D199" s="16">
        <v>31908431</v>
      </c>
      <c r="E199" s="17">
        <v>51400431</v>
      </c>
      <c r="F199" s="17">
        <v>18904172</v>
      </c>
      <c r="G199" s="18">
        <f t="shared" si="35"/>
        <v>0.36778236353699056</v>
      </c>
      <c r="H199" s="16">
        <v>0</v>
      </c>
      <c r="I199" s="17">
        <v>593288</v>
      </c>
      <c r="J199" s="17">
        <v>2268350</v>
      </c>
      <c r="K199" s="16">
        <v>2861638</v>
      </c>
      <c r="L199" s="16">
        <v>784476</v>
      </c>
      <c r="M199" s="17">
        <v>4431694</v>
      </c>
      <c r="N199" s="17">
        <v>5604946</v>
      </c>
      <c r="O199" s="16">
        <v>10821116</v>
      </c>
      <c r="P199" s="16">
        <v>653355</v>
      </c>
      <c r="Q199" s="17">
        <v>712006</v>
      </c>
      <c r="R199" s="17">
        <v>3856057</v>
      </c>
      <c r="S199" s="19">
        <v>5221418</v>
      </c>
      <c r="T199" s="16">
        <v>0</v>
      </c>
      <c r="U199" s="17">
        <v>0</v>
      </c>
      <c r="V199" s="17">
        <v>0</v>
      </c>
      <c r="W199" s="19">
        <v>0</v>
      </c>
    </row>
    <row r="200" spans="1:23" ht="12.75" customHeight="1">
      <c r="A200" s="13" t="s">
        <v>42</v>
      </c>
      <c r="B200" s="14" t="s">
        <v>365</v>
      </c>
      <c r="C200" s="15" t="s">
        <v>366</v>
      </c>
      <c r="D200" s="16">
        <v>77372694</v>
      </c>
      <c r="E200" s="17">
        <v>142878172</v>
      </c>
      <c r="F200" s="17">
        <v>96405463</v>
      </c>
      <c r="G200" s="18">
        <f t="shared" si="35"/>
        <v>0.6747389167325013</v>
      </c>
      <c r="H200" s="16">
        <v>14346544</v>
      </c>
      <c r="I200" s="17">
        <v>23530684</v>
      </c>
      <c r="J200" s="17">
        <v>2057081</v>
      </c>
      <c r="K200" s="16">
        <v>39934309</v>
      </c>
      <c r="L200" s="16">
        <v>25470856</v>
      </c>
      <c r="M200" s="17">
        <v>9226472</v>
      </c>
      <c r="N200" s="17">
        <v>14566088</v>
      </c>
      <c r="O200" s="16">
        <v>49263416</v>
      </c>
      <c r="P200" s="16">
        <v>2787734</v>
      </c>
      <c r="Q200" s="17">
        <v>2565183</v>
      </c>
      <c r="R200" s="17">
        <v>1854821</v>
      </c>
      <c r="S200" s="19">
        <v>7207738</v>
      </c>
      <c r="T200" s="16">
        <v>0</v>
      </c>
      <c r="U200" s="17">
        <v>0</v>
      </c>
      <c r="V200" s="17">
        <v>0</v>
      </c>
      <c r="W200" s="19">
        <v>0</v>
      </c>
    </row>
    <row r="201" spans="1:23" ht="12.75" customHeight="1">
      <c r="A201" s="20"/>
      <c r="B201" s="21" t="s">
        <v>367</v>
      </c>
      <c r="C201" s="22"/>
      <c r="D201" s="23">
        <f>SUM(D196:D200)</f>
        <v>144754225</v>
      </c>
      <c r="E201" s="24">
        <f>SUM(E196:E200)</f>
        <v>292277421</v>
      </c>
      <c r="F201" s="24">
        <f>SUM(F196:F200)</f>
        <v>170701933</v>
      </c>
      <c r="G201" s="25">
        <f t="shared" si="35"/>
        <v>0.5840407802147672</v>
      </c>
      <c r="H201" s="23">
        <f aca="true" t="shared" si="40" ref="H201:W201">SUM(H196:H200)</f>
        <v>14889617</v>
      </c>
      <c r="I201" s="24">
        <f t="shared" si="40"/>
        <v>25356882</v>
      </c>
      <c r="J201" s="24">
        <f t="shared" si="40"/>
        <v>6862511</v>
      </c>
      <c r="K201" s="23">
        <f t="shared" si="40"/>
        <v>47109010</v>
      </c>
      <c r="L201" s="23">
        <f t="shared" si="40"/>
        <v>31044997</v>
      </c>
      <c r="M201" s="24">
        <f t="shared" si="40"/>
        <v>22675378</v>
      </c>
      <c r="N201" s="24">
        <f t="shared" si="40"/>
        <v>29188089</v>
      </c>
      <c r="O201" s="23">
        <f t="shared" si="40"/>
        <v>82908464</v>
      </c>
      <c r="P201" s="23">
        <f t="shared" si="40"/>
        <v>11115901</v>
      </c>
      <c r="Q201" s="24">
        <f t="shared" si="40"/>
        <v>7812203</v>
      </c>
      <c r="R201" s="24">
        <f t="shared" si="40"/>
        <v>21756355</v>
      </c>
      <c r="S201" s="26">
        <f t="shared" si="40"/>
        <v>40684459</v>
      </c>
      <c r="T201" s="23">
        <f t="shared" si="40"/>
        <v>0</v>
      </c>
      <c r="U201" s="24">
        <f t="shared" si="40"/>
        <v>0</v>
      </c>
      <c r="V201" s="24">
        <f t="shared" si="40"/>
        <v>0</v>
      </c>
      <c r="W201" s="26">
        <f t="shared" si="40"/>
        <v>0</v>
      </c>
    </row>
    <row r="202" spans="1:23" ht="12.75" customHeight="1">
      <c r="A202" s="46"/>
      <c r="B202" s="47" t="s">
        <v>368</v>
      </c>
      <c r="C202" s="48"/>
      <c r="D202" s="49">
        <f>SUM(D170:D175,D177:D181,D183:D187,D189:D194,D196:D200)</f>
        <v>1155274253</v>
      </c>
      <c r="E202" s="50">
        <f>SUM(E170:E175,E177:E181,E183:E187,E189:E194,E196:E200)</f>
        <v>1622854635</v>
      </c>
      <c r="F202" s="50">
        <f>SUM(F170:F175,F177:F181,F183:F187,F189:F194,F196:F200)</f>
        <v>999187495</v>
      </c>
      <c r="G202" s="51">
        <f t="shared" si="35"/>
        <v>0.6156974712648863</v>
      </c>
      <c r="H202" s="49">
        <f aca="true" t="shared" si="41" ref="H202:W202">SUM(H170:H175,H177:H181,H183:H187,H189:H194,H196:H200)</f>
        <v>69509766</v>
      </c>
      <c r="I202" s="50">
        <f t="shared" si="41"/>
        <v>107487870</v>
      </c>
      <c r="J202" s="50">
        <f t="shared" si="41"/>
        <v>105426525</v>
      </c>
      <c r="K202" s="49">
        <f t="shared" si="41"/>
        <v>282424161</v>
      </c>
      <c r="L202" s="49">
        <f t="shared" si="41"/>
        <v>126471046</v>
      </c>
      <c r="M202" s="50">
        <f t="shared" si="41"/>
        <v>106176275</v>
      </c>
      <c r="N202" s="50">
        <f t="shared" si="41"/>
        <v>236721723</v>
      </c>
      <c r="O202" s="49">
        <f t="shared" si="41"/>
        <v>469369044</v>
      </c>
      <c r="P202" s="49">
        <f t="shared" si="41"/>
        <v>22750542</v>
      </c>
      <c r="Q202" s="50">
        <f t="shared" si="41"/>
        <v>76913415</v>
      </c>
      <c r="R202" s="50">
        <f t="shared" si="41"/>
        <v>147730333</v>
      </c>
      <c r="S202" s="53">
        <f t="shared" si="41"/>
        <v>247394290</v>
      </c>
      <c r="T202" s="23">
        <f t="shared" si="41"/>
        <v>0</v>
      </c>
      <c r="U202" s="24">
        <f t="shared" si="41"/>
        <v>0</v>
      </c>
      <c r="V202" s="24">
        <f t="shared" si="41"/>
        <v>0</v>
      </c>
      <c r="W202" s="26">
        <f t="shared" si="41"/>
        <v>0</v>
      </c>
    </row>
    <row r="203" spans="1:23" ht="12.75" customHeight="1">
      <c r="A203" s="8"/>
      <c r="B203" s="9" t="s">
        <v>601</v>
      </c>
      <c r="C203" s="10"/>
      <c r="D203" s="27"/>
      <c r="E203" s="28"/>
      <c r="F203" s="28"/>
      <c r="G203" s="29"/>
      <c r="H203" s="27"/>
      <c r="I203" s="28"/>
      <c r="J203" s="28"/>
      <c r="K203" s="27"/>
      <c r="L203" s="27"/>
      <c r="M203" s="28"/>
      <c r="N203" s="28"/>
      <c r="O203" s="27"/>
      <c r="P203" s="27"/>
      <c r="Q203" s="28"/>
      <c r="R203" s="28"/>
      <c r="S203" s="30"/>
      <c r="T203" s="27"/>
      <c r="U203" s="28"/>
      <c r="V203" s="28"/>
      <c r="W203" s="30"/>
    </row>
    <row r="204" spans="1:23" ht="12.75" customHeight="1">
      <c r="A204" s="12"/>
      <c r="B204" s="9" t="s">
        <v>369</v>
      </c>
      <c r="C204" s="10"/>
      <c r="D204" s="27"/>
      <c r="E204" s="28"/>
      <c r="F204" s="28"/>
      <c r="G204" s="29"/>
      <c r="H204" s="27"/>
      <c r="I204" s="28"/>
      <c r="J204" s="28"/>
      <c r="K204" s="27"/>
      <c r="L204" s="27"/>
      <c r="M204" s="28"/>
      <c r="N204" s="28"/>
      <c r="O204" s="27"/>
      <c r="P204" s="27"/>
      <c r="Q204" s="28"/>
      <c r="R204" s="28"/>
      <c r="S204" s="30"/>
      <c r="T204" s="27"/>
      <c r="U204" s="28"/>
      <c r="V204" s="28"/>
      <c r="W204" s="30"/>
    </row>
    <row r="205" spans="1:23" ht="12.75" customHeight="1">
      <c r="A205" s="13" t="s">
        <v>27</v>
      </c>
      <c r="B205" s="14" t="s">
        <v>370</v>
      </c>
      <c r="C205" s="15" t="s">
        <v>371</v>
      </c>
      <c r="D205" s="16">
        <v>42206088</v>
      </c>
      <c r="E205" s="17">
        <v>32804876</v>
      </c>
      <c r="F205" s="17">
        <v>22601599</v>
      </c>
      <c r="G205" s="18">
        <f aca="true" t="shared" si="42" ref="G205:G228">IF($E205=0,0,$F205/$E205)</f>
        <v>0.6889707188650858</v>
      </c>
      <c r="H205" s="16">
        <v>204023</v>
      </c>
      <c r="I205" s="17">
        <v>1271405</v>
      </c>
      <c r="J205" s="17">
        <v>3083553</v>
      </c>
      <c r="K205" s="16">
        <v>4558981</v>
      </c>
      <c r="L205" s="16">
        <v>2524665</v>
      </c>
      <c r="M205" s="17">
        <v>1820182</v>
      </c>
      <c r="N205" s="17">
        <v>4133483</v>
      </c>
      <c r="O205" s="16">
        <v>8478330</v>
      </c>
      <c r="P205" s="16">
        <v>1130370</v>
      </c>
      <c r="Q205" s="17">
        <v>1661831</v>
      </c>
      <c r="R205" s="17">
        <v>6772087</v>
      </c>
      <c r="S205" s="19">
        <v>9564288</v>
      </c>
      <c r="T205" s="16">
        <v>0</v>
      </c>
      <c r="U205" s="17">
        <v>0</v>
      </c>
      <c r="V205" s="17">
        <v>0</v>
      </c>
      <c r="W205" s="19">
        <v>0</v>
      </c>
    </row>
    <row r="206" spans="1:23" ht="12.75" customHeight="1">
      <c r="A206" s="13" t="s">
        <v>27</v>
      </c>
      <c r="B206" s="14" t="s">
        <v>372</v>
      </c>
      <c r="C206" s="15" t="s">
        <v>373</v>
      </c>
      <c r="D206" s="16">
        <v>29467463</v>
      </c>
      <c r="E206" s="17">
        <v>29317094</v>
      </c>
      <c r="F206" s="17">
        <v>12483933</v>
      </c>
      <c r="G206" s="18">
        <f t="shared" si="42"/>
        <v>0.42582436717636474</v>
      </c>
      <c r="H206" s="16">
        <v>31884</v>
      </c>
      <c r="I206" s="17">
        <v>672653</v>
      </c>
      <c r="J206" s="17">
        <v>1109932</v>
      </c>
      <c r="K206" s="16">
        <v>1814469</v>
      </c>
      <c r="L206" s="16">
        <v>1177406</v>
      </c>
      <c r="M206" s="17">
        <v>2728304</v>
      </c>
      <c r="N206" s="17">
        <v>984876</v>
      </c>
      <c r="O206" s="16">
        <v>4890586</v>
      </c>
      <c r="P206" s="16">
        <v>998985</v>
      </c>
      <c r="Q206" s="17">
        <v>1350007</v>
      </c>
      <c r="R206" s="17">
        <v>3429886</v>
      </c>
      <c r="S206" s="19">
        <v>5778878</v>
      </c>
      <c r="T206" s="16">
        <v>0</v>
      </c>
      <c r="U206" s="17">
        <v>0</v>
      </c>
      <c r="V206" s="17">
        <v>0</v>
      </c>
      <c r="W206" s="19">
        <v>0</v>
      </c>
    </row>
    <row r="207" spans="1:23" ht="12.75" customHeight="1">
      <c r="A207" s="13" t="s">
        <v>27</v>
      </c>
      <c r="B207" s="14" t="s">
        <v>374</v>
      </c>
      <c r="C207" s="15" t="s">
        <v>375</v>
      </c>
      <c r="D207" s="16">
        <v>26535876</v>
      </c>
      <c r="E207" s="17">
        <v>25587256</v>
      </c>
      <c r="F207" s="17">
        <v>18855827</v>
      </c>
      <c r="G207" s="18">
        <f t="shared" si="42"/>
        <v>0.7369225914650637</v>
      </c>
      <c r="H207" s="16">
        <v>841092</v>
      </c>
      <c r="I207" s="17">
        <v>490052</v>
      </c>
      <c r="J207" s="17">
        <v>1021651</v>
      </c>
      <c r="K207" s="16">
        <v>2352795</v>
      </c>
      <c r="L207" s="16">
        <v>2282148</v>
      </c>
      <c r="M207" s="17">
        <v>2051234</v>
      </c>
      <c r="N207" s="17">
        <v>4778833</v>
      </c>
      <c r="O207" s="16">
        <v>9112215</v>
      </c>
      <c r="P207" s="16">
        <v>2561550</v>
      </c>
      <c r="Q207" s="17">
        <v>2975526</v>
      </c>
      <c r="R207" s="17">
        <v>1853741</v>
      </c>
      <c r="S207" s="19">
        <v>7390817</v>
      </c>
      <c r="T207" s="16">
        <v>0</v>
      </c>
      <c r="U207" s="17">
        <v>0</v>
      </c>
      <c r="V207" s="17">
        <v>0</v>
      </c>
      <c r="W207" s="19">
        <v>0</v>
      </c>
    </row>
    <row r="208" spans="1:23" ht="12.75" customHeight="1">
      <c r="A208" s="13" t="s">
        <v>27</v>
      </c>
      <c r="B208" s="14" t="s">
        <v>376</v>
      </c>
      <c r="C208" s="15" t="s">
        <v>377</v>
      </c>
      <c r="D208" s="16">
        <v>9021545</v>
      </c>
      <c r="E208" s="17">
        <v>25096235</v>
      </c>
      <c r="F208" s="17">
        <v>9748442</v>
      </c>
      <c r="G208" s="18">
        <f t="shared" si="42"/>
        <v>0.388442409787763</v>
      </c>
      <c r="H208" s="16">
        <v>0</v>
      </c>
      <c r="I208" s="17">
        <v>123601</v>
      </c>
      <c r="J208" s="17">
        <v>2150949</v>
      </c>
      <c r="K208" s="16">
        <v>2274550</v>
      </c>
      <c r="L208" s="16">
        <v>1369816</v>
      </c>
      <c r="M208" s="17">
        <v>769622</v>
      </c>
      <c r="N208" s="17">
        <v>2352718</v>
      </c>
      <c r="O208" s="16">
        <v>4492156</v>
      </c>
      <c r="P208" s="16">
        <v>458498</v>
      </c>
      <c r="Q208" s="17">
        <v>1273690</v>
      </c>
      <c r="R208" s="17">
        <v>1249548</v>
      </c>
      <c r="S208" s="19">
        <v>2981736</v>
      </c>
      <c r="T208" s="16">
        <v>0</v>
      </c>
      <c r="U208" s="17">
        <v>0</v>
      </c>
      <c r="V208" s="17">
        <v>0</v>
      </c>
      <c r="W208" s="19">
        <v>0</v>
      </c>
    </row>
    <row r="209" spans="1:23" ht="12.75" customHeight="1">
      <c r="A209" s="13" t="s">
        <v>27</v>
      </c>
      <c r="B209" s="14" t="s">
        <v>378</v>
      </c>
      <c r="C209" s="15" t="s">
        <v>379</v>
      </c>
      <c r="D209" s="16">
        <v>37455000</v>
      </c>
      <c r="E209" s="17">
        <v>55774213</v>
      </c>
      <c r="F209" s="17">
        <v>12334774</v>
      </c>
      <c r="G209" s="18">
        <f t="shared" si="42"/>
        <v>0.2211555006612106</v>
      </c>
      <c r="H209" s="16">
        <v>3157898</v>
      </c>
      <c r="I209" s="17">
        <v>438416</v>
      </c>
      <c r="J209" s="17">
        <v>685342</v>
      </c>
      <c r="K209" s="16">
        <v>4281656</v>
      </c>
      <c r="L209" s="16">
        <v>125326</v>
      </c>
      <c r="M209" s="17">
        <v>284274</v>
      </c>
      <c r="N209" s="17">
        <v>2469974</v>
      </c>
      <c r="O209" s="16">
        <v>2879574</v>
      </c>
      <c r="P209" s="16">
        <v>495631</v>
      </c>
      <c r="Q209" s="17">
        <v>4283454</v>
      </c>
      <c r="R209" s="17">
        <v>394459</v>
      </c>
      <c r="S209" s="19">
        <v>5173544</v>
      </c>
      <c r="T209" s="16">
        <v>0</v>
      </c>
      <c r="U209" s="17">
        <v>0</v>
      </c>
      <c r="V209" s="17">
        <v>0</v>
      </c>
      <c r="W209" s="19">
        <v>0</v>
      </c>
    </row>
    <row r="210" spans="1:23" ht="12.75" customHeight="1">
      <c r="A210" s="13" t="s">
        <v>27</v>
      </c>
      <c r="B210" s="14" t="s">
        <v>380</v>
      </c>
      <c r="C210" s="15" t="s">
        <v>381</v>
      </c>
      <c r="D210" s="16">
        <v>13758108</v>
      </c>
      <c r="E210" s="17">
        <v>7458096</v>
      </c>
      <c r="F210" s="17">
        <v>3118568</v>
      </c>
      <c r="G210" s="18">
        <f t="shared" si="42"/>
        <v>0.4181453282446351</v>
      </c>
      <c r="H210" s="16">
        <v>538070</v>
      </c>
      <c r="I210" s="17">
        <v>59614</v>
      </c>
      <c r="J210" s="17">
        <v>471882</v>
      </c>
      <c r="K210" s="16">
        <v>1069566</v>
      </c>
      <c r="L210" s="16">
        <v>342725</v>
      </c>
      <c r="M210" s="17">
        <v>327765</v>
      </c>
      <c r="N210" s="17">
        <v>143546</v>
      </c>
      <c r="O210" s="16">
        <v>814036</v>
      </c>
      <c r="P210" s="16">
        <v>207419</v>
      </c>
      <c r="Q210" s="17">
        <v>97912</v>
      </c>
      <c r="R210" s="17">
        <v>929635</v>
      </c>
      <c r="S210" s="19">
        <v>1234966</v>
      </c>
      <c r="T210" s="16">
        <v>0</v>
      </c>
      <c r="U210" s="17">
        <v>0</v>
      </c>
      <c r="V210" s="17">
        <v>0</v>
      </c>
      <c r="W210" s="19">
        <v>0</v>
      </c>
    </row>
    <row r="211" spans="1:23" ht="12.75" customHeight="1">
      <c r="A211" s="13" t="s">
        <v>27</v>
      </c>
      <c r="B211" s="14" t="s">
        <v>382</v>
      </c>
      <c r="C211" s="15" t="s">
        <v>383</v>
      </c>
      <c r="D211" s="16">
        <v>126732816</v>
      </c>
      <c r="E211" s="17">
        <v>128190260</v>
      </c>
      <c r="F211" s="17">
        <v>41498316</v>
      </c>
      <c r="G211" s="18">
        <f t="shared" si="42"/>
        <v>0.32372440776701755</v>
      </c>
      <c r="H211" s="16">
        <v>129484</v>
      </c>
      <c r="I211" s="17">
        <v>907597</v>
      </c>
      <c r="J211" s="17">
        <v>2341023</v>
      </c>
      <c r="K211" s="16">
        <v>3378104</v>
      </c>
      <c r="L211" s="16">
        <v>3884188</v>
      </c>
      <c r="M211" s="17">
        <v>3984184</v>
      </c>
      <c r="N211" s="17">
        <v>1488740</v>
      </c>
      <c r="O211" s="16">
        <v>9357112</v>
      </c>
      <c r="P211" s="16">
        <v>10158513</v>
      </c>
      <c r="Q211" s="17">
        <v>6521356</v>
      </c>
      <c r="R211" s="17">
        <v>12083231</v>
      </c>
      <c r="S211" s="19">
        <v>28763100</v>
      </c>
      <c r="T211" s="16">
        <v>0</v>
      </c>
      <c r="U211" s="17">
        <v>0</v>
      </c>
      <c r="V211" s="17">
        <v>0</v>
      </c>
      <c r="W211" s="19">
        <v>0</v>
      </c>
    </row>
    <row r="212" spans="1:23" ht="12.75" customHeight="1">
      <c r="A212" s="13" t="s">
        <v>42</v>
      </c>
      <c r="B212" s="14" t="s">
        <v>384</v>
      </c>
      <c r="C212" s="15" t="s">
        <v>385</v>
      </c>
      <c r="D212" s="16">
        <v>23571044</v>
      </c>
      <c r="E212" s="17">
        <v>25935074</v>
      </c>
      <c r="F212" s="17">
        <v>19782211</v>
      </c>
      <c r="G212" s="18">
        <f t="shared" si="42"/>
        <v>0.7627589957907966</v>
      </c>
      <c r="H212" s="16">
        <v>475431</v>
      </c>
      <c r="I212" s="17">
        <v>542547</v>
      </c>
      <c r="J212" s="17">
        <v>1953606</v>
      </c>
      <c r="K212" s="16">
        <v>2971584</v>
      </c>
      <c r="L212" s="16">
        <v>677331</v>
      </c>
      <c r="M212" s="17">
        <v>5491161</v>
      </c>
      <c r="N212" s="17">
        <v>1616144</v>
      </c>
      <c r="O212" s="16">
        <v>7784636</v>
      </c>
      <c r="P212" s="16">
        <v>1466723</v>
      </c>
      <c r="Q212" s="17">
        <v>3153241</v>
      </c>
      <c r="R212" s="17">
        <v>4406027</v>
      </c>
      <c r="S212" s="19">
        <v>9025991</v>
      </c>
      <c r="T212" s="16">
        <v>0</v>
      </c>
      <c r="U212" s="17">
        <v>0</v>
      </c>
      <c r="V212" s="17">
        <v>0</v>
      </c>
      <c r="W212" s="19">
        <v>0</v>
      </c>
    </row>
    <row r="213" spans="1:23" ht="12.75" customHeight="1">
      <c r="A213" s="20"/>
      <c r="B213" s="21" t="s">
        <v>386</v>
      </c>
      <c r="C213" s="22"/>
      <c r="D213" s="23">
        <f>SUM(D205:D212)</f>
        <v>308747940</v>
      </c>
      <c r="E213" s="24">
        <f>SUM(E205:E212)</f>
        <v>330163104</v>
      </c>
      <c r="F213" s="24">
        <f>SUM(F205:F212)</f>
        <v>140423670</v>
      </c>
      <c r="G213" s="25">
        <f t="shared" si="42"/>
        <v>0.4253160583321872</v>
      </c>
      <c r="H213" s="23">
        <f aca="true" t="shared" si="43" ref="H213:W213">SUM(H205:H212)</f>
        <v>5377882</v>
      </c>
      <c r="I213" s="24">
        <f t="shared" si="43"/>
        <v>4505885</v>
      </c>
      <c r="J213" s="24">
        <f t="shared" si="43"/>
        <v>12817938</v>
      </c>
      <c r="K213" s="23">
        <f t="shared" si="43"/>
        <v>22701705</v>
      </c>
      <c r="L213" s="23">
        <f t="shared" si="43"/>
        <v>12383605</v>
      </c>
      <c r="M213" s="24">
        <f t="shared" si="43"/>
        <v>17456726</v>
      </c>
      <c r="N213" s="24">
        <f t="shared" si="43"/>
        <v>17968314</v>
      </c>
      <c r="O213" s="23">
        <f t="shared" si="43"/>
        <v>47808645</v>
      </c>
      <c r="P213" s="23">
        <f t="shared" si="43"/>
        <v>17477689</v>
      </c>
      <c r="Q213" s="24">
        <f t="shared" si="43"/>
        <v>21317017</v>
      </c>
      <c r="R213" s="24">
        <f t="shared" si="43"/>
        <v>31118614</v>
      </c>
      <c r="S213" s="26">
        <f t="shared" si="43"/>
        <v>69913320</v>
      </c>
      <c r="T213" s="23">
        <f t="shared" si="43"/>
        <v>0</v>
      </c>
      <c r="U213" s="24">
        <f t="shared" si="43"/>
        <v>0</v>
      </c>
      <c r="V213" s="24">
        <f t="shared" si="43"/>
        <v>0</v>
      </c>
      <c r="W213" s="26">
        <f t="shared" si="43"/>
        <v>0</v>
      </c>
    </row>
    <row r="214" spans="1:23" ht="12.75" customHeight="1">
      <c r="A214" s="13" t="s">
        <v>27</v>
      </c>
      <c r="B214" s="14" t="s">
        <v>387</v>
      </c>
      <c r="C214" s="15" t="s">
        <v>388</v>
      </c>
      <c r="D214" s="16">
        <v>0</v>
      </c>
      <c r="E214" s="17">
        <v>700000</v>
      </c>
      <c r="F214" s="17">
        <v>97562</v>
      </c>
      <c r="G214" s="18">
        <f t="shared" si="42"/>
        <v>0.1393742857142857</v>
      </c>
      <c r="H214" s="16">
        <v>0</v>
      </c>
      <c r="I214" s="17">
        <v>0</v>
      </c>
      <c r="J214" s="17">
        <v>0</v>
      </c>
      <c r="K214" s="16">
        <v>0</v>
      </c>
      <c r="L214" s="16">
        <v>0</v>
      </c>
      <c r="M214" s="17">
        <v>0</v>
      </c>
      <c r="N214" s="17">
        <v>0</v>
      </c>
      <c r="O214" s="16">
        <v>0</v>
      </c>
      <c r="P214" s="16">
        <v>97562</v>
      </c>
      <c r="Q214" s="17">
        <v>0</v>
      </c>
      <c r="R214" s="17">
        <v>0</v>
      </c>
      <c r="S214" s="19">
        <v>97562</v>
      </c>
      <c r="T214" s="16">
        <v>0</v>
      </c>
      <c r="U214" s="17">
        <v>0</v>
      </c>
      <c r="V214" s="17">
        <v>0</v>
      </c>
      <c r="W214" s="19">
        <v>0</v>
      </c>
    </row>
    <row r="215" spans="1:23" ht="12.75" customHeight="1">
      <c r="A215" s="13" t="s">
        <v>27</v>
      </c>
      <c r="B215" s="14" t="s">
        <v>389</v>
      </c>
      <c r="C215" s="15" t="s">
        <v>390</v>
      </c>
      <c r="D215" s="16">
        <v>124870437</v>
      </c>
      <c r="E215" s="17">
        <v>124870437</v>
      </c>
      <c r="F215" s="17">
        <v>81042158</v>
      </c>
      <c r="G215" s="18">
        <f t="shared" si="42"/>
        <v>0.6490099654252031</v>
      </c>
      <c r="H215" s="16">
        <v>6699</v>
      </c>
      <c r="I215" s="17">
        <v>10958473</v>
      </c>
      <c r="J215" s="17">
        <v>12494697</v>
      </c>
      <c r="K215" s="16">
        <v>23459869</v>
      </c>
      <c r="L215" s="16">
        <v>16893866</v>
      </c>
      <c r="M215" s="17">
        <v>8329640</v>
      </c>
      <c r="N215" s="17">
        <v>7632169</v>
      </c>
      <c r="O215" s="16">
        <v>32855675</v>
      </c>
      <c r="P215" s="16">
        <v>4019274</v>
      </c>
      <c r="Q215" s="17">
        <v>7046884</v>
      </c>
      <c r="R215" s="17">
        <v>13660456</v>
      </c>
      <c r="S215" s="19">
        <v>24726614</v>
      </c>
      <c r="T215" s="16">
        <v>0</v>
      </c>
      <c r="U215" s="17">
        <v>0</v>
      </c>
      <c r="V215" s="17">
        <v>0</v>
      </c>
      <c r="W215" s="19">
        <v>0</v>
      </c>
    </row>
    <row r="216" spans="1:23" ht="12.75" customHeight="1">
      <c r="A216" s="13" t="s">
        <v>27</v>
      </c>
      <c r="B216" s="14" t="s">
        <v>391</v>
      </c>
      <c r="C216" s="15" t="s">
        <v>392</v>
      </c>
      <c r="D216" s="16">
        <v>106219632</v>
      </c>
      <c r="E216" s="17">
        <v>108189149</v>
      </c>
      <c r="F216" s="17">
        <v>63638894</v>
      </c>
      <c r="G216" s="18">
        <f t="shared" si="42"/>
        <v>0.5882188240523086</v>
      </c>
      <c r="H216" s="16">
        <v>3454138</v>
      </c>
      <c r="I216" s="17">
        <v>2898223</v>
      </c>
      <c r="J216" s="17">
        <v>4666229</v>
      </c>
      <c r="K216" s="16">
        <v>11018590</v>
      </c>
      <c r="L216" s="16">
        <v>10189502</v>
      </c>
      <c r="M216" s="17">
        <v>8275500</v>
      </c>
      <c r="N216" s="17">
        <v>13139116</v>
      </c>
      <c r="O216" s="16">
        <v>31604118</v>
      </c>
      <c r="P216" s="16">
        <v>5295315</v>
      </c>
      <c r="Q216" s="17">
        <v>7185292</v>
      </c>
      <c r="R216" s="17">
        <v>8535579</v>
      </c>
      <c r="S216" s="19">
        <v>21016186</v>
      </c>
      <c r="T216" s="16">
        <v>0</v>
      </c>
      <c r="U216" s="17">
        <v>0</v>
      </c>
      <c r="V216" s="17">
        <v>0</v>
      </c>
      <c r="W216" s="19">
        <v>0</v>
      </c>
    </row>
    <row r="217" spans="1:23" ht="12.75" customHeight="1">
      <c r="A217" s="13" t="s">
        <v>27</v>
      </c>
      <c r="B217" s="14" t="s">
        <v>393</v>
      </c>
      <c r="C217" s="15" t="s">
        <v>394</v>
      </c>
      <c r="D217" s="16">
        <v>9071868</v>
      </c>
      <c r="E217" s="17">
        <v>12862444</v>
      </c>
      <c r="F217" s="17">
        <v>7245743</v>
      </c>
      <c r="G217" s="18">
        <f t="shared" si="42"/>
        <v>0.5633255235163706</v>
      </c>
      <c r="H217" s="16">
        <v>775899</v>
      </c>
      <c r="I217" s="17">
        <v>582183</v>
      </c>
      <c r="J217" s="17">
        <v>238823</v>
      </c>
      <c r="K217" s="16">
        <v>1596905</v>
      </c>
      <c r="L217" s="16">
        <v>786471</v>
      </c>
      <c r="M217" s="17">
        <v>919402</v>
      </c>
      <c r="N217" s="17">
        <v>587580</v>
      </c>
      <c r="O217" s="16">
        <v>2293453</v>
      </c>
      <c r="P217" s="16">
        <v>175190</v>
      </c>
      <c r="Q217" s="17">
        <v>971903</v>
      </c>
      <c r="R217" s="17">
        <v>2208292</v>
      </c>
      <c r="S217" s="19">
        <v>3355385</v>
      </c>
      <c r="T217" s="16">
        <v>0</v>
      </c>
      <c r="U217" s="17">
        <v>0</v>
      </c>
      <c r="V217" s="17">
        <v>0</v>
      </c>
      <c r="W217" s="19">
        <v>0</v>
      </c>
    </row>
    <row r="218" spans="1:23" ht="12.75" customHeight="1">
      <c r="A218" s="13" t="s">
        <v>27</v>
      </c>
      <c r="B218" s="14" t="s">
        <v>395</v>
      </c>
      <c r="C218" s="15" t="s">
        <v>396</v>
      </c>
      <c r="D218" s="16">
        <v>12848841</v>
      </c>
      <c r="E218" s="17">
        <v>22207000</v>
      </c>
      <c r="F218" s="17">
        <v>9096573</v>
      </c>
      <c r="G218" s="18">
        <f t="shared" si="42"/>
        <v>0.4096263790696627</v>
      </c>
      <c r="H218" s="16">
        <v>0</v>
      </c>
      <c r="I218" s="17">
        <v>1626602</v>
      </c>
      <c r="J218" s="17">
        <v>930383</v>
      </c>
      <c r="K218" s="16">
        <v>2556985</v>
      </c>
      <c r="L218" s="16">
        <v>1635662</v>
      </c>
      <c r="M218" s="17">
        <v>264900</v>
      </c>
      <c r="N218" s="17">
        <v>1491484</v>
      </c>
      <c r="O218" s="16">
        <v>3392046</v>
      </c>
      <c r="P218" s="16">
        <v>67601</v>
      </c>
      <c r="Q218" s="17">
        <v>1178202</v>
      </c>
      <c r="R218" s="17">
        <v>1901739</v>
      </c>
      <c r="S218" s="19">
        <v>3147542</v>
      </c>
      <c r="T218" s="16">
        <v>0</v>
      </c>
      <c r="U218" s="17">
        <v>0</v>
      </c>
      <c r="V218" s="17">
        <v>0</v>
      </c>
      <c r="W218" s="19">
        <v>0</v>
      </c>
    </row>
    <row r="219" spans="1:23" ht="12.75" customHeight="1">
      <c r="A219" s="13" t="s">
        <v>27</v>
      </c>
      <c r="B219" s="14" t="s">
        <v>397</v>
      </c>
      <c r="C219" s="15" t="s">
        <v>398</v>
      </c>
      <c r="D219" s="16">
        <v>54366150</v>
      </c>
      <c r="E219" s="17">
        <v>65807050</v>
      </c>
      <c r="F219" s="17">
        <v>34817028</v>
      </c>
      <c r="G219" s="18">
        <f t="shared" si="42"/>
        <v>0.5290774772611749</v>
      </c>
      <c r="H219" s="16">
        <v>0</v>
      </c>
      <c r="I219" s="17">
        <v>2487261</v>
      </c>
      <c r="J219" s="17">
        <v>4990256</v>
      </c>
      <c r="K219" s="16">
        <v>7477517</v>
      </c>
      <c r="L219" s="16">
        <v>8121920</v>
      </c>
      <c r="M219" s="17">
        <v>4309060</v>
      </c>
      <c r="N219" s="17">
        <v>6527704</v>
      </c>
      <c r="O219" s="16">
        <v>18958684</v>
      </c>
      <c r="P219" s="16">
        <v>2837373</v>
      </c>
      <c r="Q219" s="17">
        <v>2047315</v>
      </c>
      <c r="R219" s="17">
        <v>3496139</v>
      </c>
      <c r="S219" s="19">
        <v>8380827</v>
      </c>
      <c r="T219" s="16">
        <v>0</v>
      </c>
      <c r="U219" s="17">
        <v>0</v>
      </c>
      <c r="V219" s="17">
        <v>0</v>
      </c>
      <c r="W219" s="19">
        <v>0</v>
      </c>
    </row>
    <row r="220" spans="1:23" ht="12.75" customHeight="1">
      <c r="A220" s="13" t="s">
        <v>42</v>
      </c>
      <c r="B220" s="14" t="s">
        <v>399</v>
      </c>
      <c r="C220" s="15" t="s">
        <v>400</v>
      </c>
      <c r="D220" s="16">
        <v>23934027</v>
      </c>
      <c r="E220" s="17">
        <v>24497303</v>
      </c>
      <c r="F220" s="17">
        <v>15787852</v>
      </c>
      <c r="G220" s="18">
        <f t="shared" si="42"/>
        <v>0.6444730670964065</v>
      </c>
      <c r="H220" s="16">
        <v>1330883</v>
      </c>
      <c r="I220" s="17">
        <v>697790</v>
      </c>
      <c r="J220" s="17">
        <v>1900069</v>
      </c>
      <c r="K220" s="16">
        <v>3928742</v>
      </c>
      <c r="L220" s="16">
        <v>984153</v>
      </c>
      <c r="M220" s="17">
        <v>1938285</v>
      </c>
      <c r="N220" s="17">
        <v>5432647</v>
      </c>
      <c r="O220" s="16">
        <v>8355085</v>
      </c>
      <c r="P220" s="16">
        <v>549100</v>
      </c>
      <c r="Q220" s="17">
        <v>1176533</v>
      </c>
      <c r="R220" s="17">
        <v>1778392</v>
      </c>
      <c r="S220" s="19">
        <v>3504025</v>
      </c>
      <c r="T220" s="16">
        <v>0</v>
      </c>
      <c r="U220" s="17">
        <v>0</v>
      </c>
      <c r="V220" s="17">
        <v>0</v>
      </c>
      <c r="W220" s="19">
        <v>0</v>
      </c>
    </row>
    <row r="221" spans="1:23" ht="12.75" customHeight="1">
      <c r="A221" s="20"/>
      <c r="B221" s="21" t="s">
        <v>401</v>
      </c>
      <c r="C221" s="22"/>
      <c r="D221" s="23">
        <f>SUM(D214:D220)</f>
        <v>331310955</v>
      </c>
      <c r="E221" s="24">
        <f>SUM(E214:E220)</f>
        <v>359133383</v>
      </c>
      <c r="F221" s="24">
        <f>SUM(F214:F220)</f>
        <v>211725810</v>
      </c>
      <c r="G221" s="25">
        <f t="shared" si="42"/>
        <v>0.5895464471483008</v>
      </c>
      <c r="H221" s="23">
        <f aca="true" t="shared" si="44" ref="H221:W221">SUM(H214:H220)</f>
        <v>5567619</v>
      </c>
      <c r="I221" s="24">
        <f t="shared" si="44"/>
        <v>19250532</v>
      </c>
      <c r="J221" s="24">
        <f t="shared" si="44"/>
        <v>25220457</v>
      </c>
      <c r="K221" s="23">
        <f t="shared" si="44"/>
        <v>50038608</v>
      </c>
      <c r="L221" s="23">
        <f t="shared" si="44"/>
        <v>38611574</v>
      </c>
      <c r="M221" s="24">
        <f t="shared" si="44"/>
        <v>24036787</v>
      </c>
      <c r="N221" s="24">
        <f t="shared" si="44"/>
        <v>34810700</v>
      </c>
      <c r="O221" s="23">
        <f t="shared" si="44"/>
        <v>97459061</v>
      </c>
      <c r="P221" s="23">
        <f t="shared" si="44"/>
        <v>13041415</v>
      </c>
      <c r="Q221" s="24">
        <f t="shared" si="44"/>
        <v>19606129</v>
      </c>
      <c r="R221" s="24">
        <f t="shared" si="44"/>
        <v>31580597</v>
      </c>
      <c r="S221" s="26">
        <f t="shared" si="44"/>
        <v>64228141</v>
      </c>
      <c r="T221" s="23">
        <f t="shared" si="44"/>
        <v>0</v>
      </c>
      <c r="U221" s="24">
        <f t="shared" si="44"/>
        <v>0</v>
      </c>
      <c r="V221" s="24">
        <f t="shared" si="44"/>
        <v>0</v>
      </c>
      <c r="W221" s="26">
        <f t="shared" si="44"/>
        <v>0</v>
      </c>
    </row>
    <row r="222" spans="1:23" ht="12.75" customHeight="1">
      <c r="A222" s="13" t="s">
        <v>27</v>
      </c>
      <c r="B222" s="14" t="s">
        <v>402</v>
      </c>
      <c r="C222" s="15" t="s">
        <v>403</v>
      </c>
      <c r="D222" s="16">
        <v>24771648</v>
      </c>
      <c r="E222" s="17">
        <v>60023429</v>
      </c>
      <c r="F222" s="17">
        <v>34869540</v>
      </c>
      <c r="G222" s="18">
        <f t="shared" si="42"/>
        <v>0.5809321556754113</v>
      </c>
      <c r="H222" s="16">
        <v>461040</v>
      </c>
      <c r="I222" s="17">
        <v>1961188</v>
      </c>
      <c r="J222" s="17">
        <v>6265758</v>
      </c>
      <c r="K222" s="16">
        <v>8687986</v>
      </c>
      <c r="L222" s="16">
        <v>489346</v>
      </c>
      <c r="M222" s="17">
        <v>8097795</v>
      </c>
      <c r="N222" s="17">
        <v>5474398</v>
      </c>
      <c r="O222" s="16">
        <v>14061539</v>
      </c>
      <c r="P222" s="16">
        <v>2663267</v>
      </c>
      <c r="Q222" s="17">
        <v>6634989</v>
      </c>
      <c r="R222" s="17">
        <v>2821759</v>
      </c>
      <c r="S222" s="19">
        <v>12120015</v>
      </c>
      <c r="T222" s="16">
        <v>0</v>
      </c>
      <c r="U222" s="17">
        <v>0</v>
      </c>
      <c r="V222" s="17">
        <v>0</v>
      </c>
      <c r="W222" s="19">
        <v>0</v>
      </c>
    </row>
    <row r="223" spans="1:23" ht="12.75" customHeight="1">
      <c r="A223" s="13" t="s">
        <v>27</v>
      </c>
      <c r="B223" s="14" t="s">
        <v>404</v>
      </c>
      <c r="C223" s="15" t="s">
        <v>405</v>
      </c>
      <c r="D223" s="16">
        <v>41457274</v>
      </c>
      <c r="E223" s="17">
        <v>40397274</v>
      </c>
      <c r="F223" s="17">
        <v>21638925</v>
      </c>
      <c r="G223" s="18">
        <f t="shared" si="42"/>
        <v>0.5356530987709716</v>
      </c>
      <c r="H223" s="16">
        <v>0</v>
      </c>
      <c r="I223" s="17">
        <v>4403229</v>
      </c>
      <c r="J223" s="17">
        <v>4993934</v>
      </c>
      <c r="K223" s="16">
        <v>9397163</v>
      </c>
      <c r="L223" s="16">
        <v>2053285</v>
      </c>
      <c r="M223" s="17">
        <v>435339</v>
      </c>
      <c r="N223" s="17">
        <v>2952982</v>
      </c>
      <c r="O223" s="16">
        <v>5441606</v>
      </c>
      <c r="P223" s="16">
        <v>1431792</v>
      </c>
      <c r="Q223" s="17">
        <v>4151157</v>
      </c>
      <c r="R223" s="17">
        <v>1217207</v>
      </c>
      <c r="S223" s="19">
        <v>6800156</v>
      </c>
      <c r="T223" s="16">
        <v>0</v>
      </c>
      <c r="U223" s="17">
        <v>0</v>
      </c>
      <c r="V223" s="17">
        <v>0</v>
      </c>
      <c r="W223" s="19">
        <v>0</v>
      </c>
    </row>
    <row r="224" spans="1:23" ht="12.75" customHeight="1">
      <c r="A224" s="13" t="s">
        <v>27</v>
      </c>
      <c r="B224" s="14" t="s">
        <v>406</v>
      </c>
      <c r="C224" s="15" t="s">
        <v>407</v>
      </c>
      <c r="D224" s="16">
        <v>112511053</v>
      </c>
      <c r="E224" s="17">
        <v>100613702</v>
      </c>
      <c r="F224" s="17">
        <v>45493084</v>
      </c>
      <c r="G224" s="18">
        <f t="shared" si="42"/>
        <v>0.4521559498923914</v>
      </c>
      <c r="H224" s="16">
        <v>1149875</v>
      </c>
      <c r="I224" s="17">
        <v>1671358</v>
      </c>
      <c r="J224" s="17">
        <v>8759628</v>
      </c>
      <c r="K224" s="16">
        <v>11580861</v>
      </c>
      <c r="L224" s="16">
        <v>9569858</v>
      </c>
      <c r="M224" s="17">
        <v>6590788</v>
      </c>
      <c r="N224" s="17">
        <v>3898118</v>
      </c>
      <c r="O224" s="16">
        <v>20058764</v>
      </c>
      <c r="P224" s="16">
        <v>3906876</v>
      </c>
      <c r="Q224" s="17">
        <v>5596635</v>
      </c>
      <c r="R224" s="17">
        <v>4349948</v>
      </c>
      <c r="S224" s="19">
        <v>13853459</v>
      </c>
      <c r="T224" s="16">
        <v>0</v>
      </c>
      <c r="U224" s="17">
        <v>0</v>
      </c>
      <c r="V224" s="17">
        <v>0</v>
      </c>
      <c r="W224" s="19">
        <v>0</v>
      </c>
    </row>
    <row r="225" spans="1:23" ht="12.75" customHeight="1">
      <c r="A225" s="13" t="s">
        <v>27</v>
      </c>
      <c r="B225" s="14" t="s">
        <v>408</v>
      </c>
      <c r="C225" s="15" t="s">
        <v>409</v>
      </c>
      <c r="D225" s="16">
        <v>175388878</v>
      </c>
      <c r="E225" s="17">
        <v>190019193</v>
      </c>
      <c r="F225" s="17">
        <v>137480609</v>
      </c>
      <c r="G225" s="18">
        <f t="shared" si="42"/>
        <v>0.7235090667920056</v>
      </c>
      <c r="H225" s="16">
        <v>1577207</v>
      </c>
      <c r="I225" s="17">
        <v>2703754</v>
      </c>
      <c r="J225" s="17">
        <v>8111636</v>
      </c>
      <c r="K225" s="16">
        <v>12392597</v>
      </c>
      <c r="L225" s="16">
        <v>12647087</v>
      </c>
      <c r="M225" s="17">
        <v>30093995</v>
      </c>
      <c r="N225" s="17">
        <v>27637596</v>
      </c>
      <c r="O225" s="16">
        <v>70378678</v>
      </c>
      <c r="P225" s="16">
        <v>14903970</v>
      </c>
      <c r="Q225" s="17">
        <v>12258684</v>
      </c>
      <c r="R225" s="17">
        <v>27546680</v>
      </c>
      <c r="S225" s="19">
        <v>54709334</v>
      </c>
      <c r="T225" s="16">
        <v>0</v>
      </c>
      <c r="U225" s="17">
        <v>0</v>
      </c>
      <c r="V225" s="17">
        <v>0</v>
      </c>
      <c r="W225" s="19">
        <v>0</v>
      </c>
    </row>
    <row r="226" spans="1:23" ht="12.75" customHeight="1">
      <c r="A226" s="13" t="s">
        <v>42</v>
      </c>
      <c r="B226" s="14" t="s">
        <v>410</v>
      </c>
      <c r="C226" s="15" t="s">
        <v>411</v>
      </c>
      <c r="D226" s="16">
        <v>9869850</v>
      </c>
      <c r="E226" s="17">
        <v>8465832</v>
      </c>
      <c r="F226" s="17">
        <v>5379683</v>
      </c>
      <c r="G226" s="18">
        <f t="shared" si="42"/>
        <v>0.635458275099246</v>
      </c>
      <c r="H226" s="16">
        <v>268498</v>
      </c>
      <c r="I226" s="17">
        <v>1518911</v>
      </c>
      <c r="J226" s="17">
        <v>82718</v>
      </c>
      <c r="K226" s="16">
        <v>1870127</v>
      </c>
      <c r="L226" s="16">
        <v>230233</v>
      </c>
      <c r="M226" s="17">
        <v>1463543</v>
      </c>
      <c r="N226" s="17">
        <v>324820</v>
      </c>
      <c r="O226" s="16">
        <v>2018596</v>
      </c>
      <c r="P226" s="16">
        <v>224900</v>
      </c>
      <c r="Q226" s="17">
        <v>899447</v>
      </c>
      <c r="R226" s="17">
        <v>366613</v>
      </c>
      <c r="S226" s="19">
        <v>1490960</v>
      </c>
      <c r="T226" s="16">
        <v>0</v>
      </c>
      <c r="U226" s="17">
        <v>0</v>
      </c>
      <c r="V226" s="17">
        <v>0</v>
      </c>
      <c r="W226" s="19">
        <v>0</v>
      </c>
    </row>
    <row r="227" spans="1:23" ht="12.75" customHeight="1">
      <c r="A227" s="20"/>
      <c r="B227" s="21" t="s">
        <v>412</v>
      </c>
      <c r="C227" s="22"/>
      <c r="D227" s="23">
        <f>SUM(D222:D226)</f>
        <v>363998703</v>
      </c>
      <c r="E227" s="24">
        <f>SUM(E222:E226)</f>
        <v>399519430</v>
      </c>
      <c r="F227" s="24">
        <f>SUM(F222:F226)</f>
        <v>244861841</v>
      </c>
      <c r="G227" s="25">
        <f t="shared" si="42"/>
        <v>0.612890945003601</v>
      </c>
      <c r="H227" s="23">
        <f aca="true" t="shared" si="45" ref="H227:W227">SUM(H222:H226)</f>
        <v>3456620</v>
      </c>
      <c r="I227" s="24">
        <f t="shared" si="45"/>
        <v>12258440</v>
      </c>
      <c r="J227" s="24">
        <f t="shared" si="45"/>
        <v>28213674</v>
      </c>
      <c r="K227" s="23">
        <f t="shared" si="45"/>
        <v>43928734</v>
      </c>
      <c r="L227" s="23">
        <f t="shared" si="45"/>
        <v>24989809</v>
      </c>
      <c r="M227" s="24">
        <f t="shared" si="45"/>
        <v>46681460</v>
      </c>
      <c r="N227" s="24">
        <f t="shared" si="45"/>
        <v>40287914</v>
      </c>
      <c r="O227" s="23">
        <f t="shared" si="45"/>
        <v>111959183</v>
      </c>
      <c r="P227" s="23">
        <f t="shared" si="45"/>
        <v>23130805</v>
      </c>
      <c r="Q227" s="24">
        <f t="shared" si="45"/>
        <v>29540912</v>
      </c>
      <c r="R227" s="24">
        <f t="shared" si="45"/>
        <v>36302207</v>
      </c>
      <c r="S227" s="26">
        <f t="shared" si="45"/>
        <v>88973924</v>
      </c>
      <c r="T227" s="23">
        <f t="shared" si="45"/>
        <v>0</v>
      </c>
      <c r="U227" s="24">
        <f t="shared" si="45"/>
        <v>0</v>
      </c>
      <c r="V227" s="24">
        <f t="shared" si="45"/>
        <v>0</v>
      </c>
      <c r="W227" s="26">
        <f t="shared" si="45"/>
        <v>0</v>
      </c>
    </row>
    <row r="228" spans="1:23" ht="12.75" customHeight="1">
      <c r="A228" s="20"/>
      <c r="B228" s="21" t="s">
        <v>413</v>
      </c>
      <c r="C228" s="22"/>
      <c r="D228" s="23">
        <f>SUM(D205:D212,D214:D220,D222:D226)</f>
        <v>1004057598</v>
      </c>
      <c r="E228" s="24">
        <f>SUM(E205:E212,E214:E220,E222:E226)</f>
        <v>1088815917</v>
      </c>
      <c r="F228" s="24">
        <f>SUM(F205:F212,F214:F220,F222:F226)</f>
        <v>597011321</v>
      </c>
      <c r="G228" s="25">
        <f t="shared" si="42"/>
        <v>0.5483124481178943</v>
      </c>
      <c r="H228" s="23">
        <f aca="true" t="shared" si="46" ref="H228:W228">SUM(H205:H212,H214:H220,H222:H226)</f>
        <v>14402121</v>
      </c>
      <c r="I228" s="24">
        <f t="shared" si="46"/>
        <v>36014857</v>
      </c>
      <c r="J228" s="24">
        <f t="shared" si="46"/>
        <v>66252069</v>
      </c>
      <c r="K228" s="23">
        <f t="shared" si="46"/>
        <v>116669047</v>
      </c>
      <c r="L228" s="23">
        <f t="shared" si="46"/>
        <v>75984988</v>
      </c>
      <c r="M228" s="24">
        <f t="shared" si="46"/>
        <v>88174973</v>
      </c>
      <c r="N228" s="24">
        <f t="shared" si="46"/>
        <v>93066928</v>
      </c>
      <c r="O228" s="23">
        <f t="shared" si="46"/>
        <v>257226889</v>
      </c>
      <c r="P228" s="23">
        <f t="shared" si="46"/>
        <v>53649909</v>
      </c>
      <c r="Q228" s="24">
        <f t="shared" si="46"/>
        <v>70464058</v>
      </c>
      <c r="R228" s="24">
        <f t="shared" si="46"/>
        <v>99001418</v>
      </c>
      <c r="S228" s="26">
        <f t="shared" si="46"/>
        <v>223115385</v>
      </c>
      <c r="T228" s="23">
        <f t="shared" si="46"/>
        <v>0</v>
      </c>
      <c r="U228" s="24">
        <f t="shared" si="46"/>
        <v>0</v>
      </c>
      <c r="V228" s="24">
        <f t="shared" si="46"/>
        <v>0</v>
      </c>
      <c r="W228" s="26">
        <f t="shared" si="46"/>
        <v>0</v>
      </c>
    </row>
    <row r="229" spans="1:23" ht="12.75" customHeight="1">
      <c r="A229" s="8"/>
      <c r="B229" s="9" t="s">
        <v>601</v>
      </c>
      <c r="C229" s="10"/>
      <c r="D229" s="27"/>
      <c r="E229" s="28"/>
      <c r="F229" s="28"/>
      <c r="G229" s="29"/>
      <c r="H229" s="27"/>
      <c r="I229" s="28"/>
      <c r="J229" s="28"/>
      <c r="K229" s="27"/>
      <c r="L229" s="27"/>
      <c r="M229" s="28"/>
      <c r="N229" s="28"/>
      <c r="O229" s="27"/>
      <c r="P229" s="27"/>
      <c r="Q229" s="28"/>
      <c r="R229" s="28"/>
      <c r="S229" s="30"/>
      <c r="T229" s="27"/>
      <c r="U229" s="28"/>
      <c r="V229" s="28"/>
      <c r="W229" s="30"/>
    </row>
    <row r="230" spans="1:23" ht="12.75" customHeight="1">
      <c r="A230" s="12"/>
      <c r="B230" s="9" t="s">
        <v>414</v>
      </c>
      <c r="C230" s="10"/>
      <c r="D230" s="27"/>
      <c r="E230" s="28"/>
      <c r="F230" s="28"/>
      <c r="G230" s="29"/>
      <c r="H230" s="27"/>
      <c r="I230" s="28"/>
      <c r="J230" s="28"/>
      <c r="K230" s="27"/>
      <c r="L230" s="27"/>
      <c r="M230" s="28"/>
      <c r="N230" s="28"/>
      <c r="O230" s="27"/>
      <c r="P230" s="27"/>
      <c r="Q230" s="28"/>
      <c r="R230" s="28"/>
      <c r="S230" s="30"/>
      <c r="T230" s="27"/>
      <c r="U230" s="28"/>
      <c r="V230" s="28"/>
      <c r="W230" s="30"/>
    </row>
    <row r="231" spans="1:23" ht="12.75" customHeight="1">
      <c r="A231" s="13" t="s">
        <v>27</v>
      </c>
      <c r="B231" s="14" t="s">
        <v>415</v>
      </c>
      <c r="C231" s="15" t="s">
        <v>416</v>
      </c>
      <c r="D231" s="16">
        <v>11893616</v>
      </c>
      <c r="E231" s="17">
        <v>16243616</v>
      </c>
      <c r="F231" s="17">
        <v>6050180</v>
      </c>
      <c r="G231" s="18">
        <f aca="true" t="shared" si="47" ref="G231:G257">IF($E231=0,0,$F231/$E231)</f>
        <v>0.3724650964415805</v>
      </c>
      <c r="H231" s="16">
        <v>616</v>
      </c>
      <c r="I231" s="17">
        <v>814295</v>
      </c>
      <c r="J231" s="17">
        <v>1429639</v>
      </c>
      <c r="K231" s="16">
        <v>2244550</v>
      </c>
      <c r="L231" s="16">
        <v>148661</v>
      </c>
      <c r="M231" s="17">
        <v>144593</v>
      </c>
      <c r="N231" s="17">
        <v>2657806</v>
      </c>
      <c r="O231" s="16">
        <v>2951060</v>
      </c>
      <c r="P231" s="16">
        <v>480</v>
      </c>
      <c r="Q231" s="17">
        <v>19321</v>
      </c>
      <c r="R231" s="17">
        <v>834769</v>
      </c>
      <c r="S231" s="19">
        <v>854570</v>
      </c>
      <c r="T231" s="16">
        <v>0</v>
      </c>
      <c r="U231" s="17">
        <v>0</v>
      </c>
      <c r="V231" s="17">
        <v>0</v>
      </c>
      <c r="W231" s="19">
        <v>0</v>
      </c>
    </row>
    <row r="232" spans="1:23" ht="12.75" customHeight="1">
      <c r="A232" s="13" t="s">
        <v>27</v>
      </c>
      <c r="B232" s="14" t="s">
        <v>417</v>
      </c>
      <c r="C232" s="15" t="s">
        <v>418</v>
      </c>
      <c r="D232" s="16">
        <v>92145000</v>
      </c>
      <c r="E232" s="17">
        <v>92295000</v>
      </c>
      <c r="F232" s="17">
        <v>53516294</v>
      </c>
      <c r="G232" s="18">
        <f t="shared" si="47"/>
        <v>0.5798395796088629</v>
      </c>
      <c r="H232" s="16">
        <v>58323</v>
      </c>
      <c r="I232" s="17">
        <v>2154293</v>
      </c>
      <c r="J232" s="17">
        <v>2368677</v>
      </c>
      <c r="K232" s="16">
        <v>4581293</v>
      </c>
      <c r="L232" s="16">
        <v>10956628</v>
      </c>
      <c r="M232" s="17">
        <v>3575045</v>
      </c>
      <c r="N232" s="17">
        <v>6233095</v>
      </c>
      <c r="O232" s="16">
        <v>20764768</v>
      </c>
      <c r="P232" s="16">
        <v>6437303</v>
      </c>
      <c r="Q232" s="17">
        <v>7413893</v>
      </c>
      <c r="R232" s="17">
        <v>14319037</v>
      </c>
      <c r="S232" s="19">
        <v>28170233</v>
      </c>
      <c r="T232" s="16">
        <v>0</v>
      </c>
      <c r="U232" s="17">
        <v>0</v>
      </c>
      <c r="V232" s="17">
        <v>0</v>
      </c>
      <c r="W232" s="19">
        <v>0</v>
      </c>
    </row>
    <row r="233" spans="1:23" ht="12.75" customHeight="1">
      <c r="A233" s="13" t="s">
        <v>27</v>
      </c>
      <c r="B233" s="14" t="s">
        <v>419</v>
      </c>
      <c r="C233" s="15" t="s">
        <v>420</v>
      </c>
      <c r="D233" s="16">
        <v>145238817</v>
      </c>
      <c r="E233" s="17">
        <v>109998011</v>
      </c>
      <c r="F233" s="17">
        <v>20209442</v>
      </c>
      <c r="G233" s="18">
        <f t="shared" si="47"/>
        <v>0.18372552209148582</v>
      </c>
      <c r="H233" s="16">
        <v>435719</v>
      </c>
      <c r="I233" s="17">
        <v>392580</v>
      </c>
      <c r="J233" s="17">
        <v>4209734</v>
      </c>
      <c r="K233" s="16">
        <v>5038033</v>
      </c>
      <c r="L233" s="16">
        <v>801298</v>
      </c>
      <c r="M233" s="17">
        <v>822309</v>
      </c>
      <c r="N233" s="17">
        <v>3204593</v>
      </c>
      <c r="O233" s="16">
        <v>4828200</v>
      </c>
      <c r="P233" s="16">
        <v>505956</v>
      </c>
      <c r="Q233" s="17">
        <v>4411391</v>
      </c>
      <c r="R233" s="17">
        <v>5425862</v>
      </c>
      <c r="S233" s="19">
        <v>10343209</v>
      </c>
      <c r="T233" s="16">
        <v>0</v>
      </c>
      <c r="U233" s="17">
        <v>0</v>
      </c>
      <c r="V233" s="17">
        <v>0</v>
      </c>
      <c r="W233" s="19">
        <v>0</v>
      </c>
    </row>
    <row r="234" spans="1:23" ht="12.75" customHeight="1">
      <c r="A234" s="13" t="s">
        <v>27</v>
      </c>
      <c r="B234" s="14" t="s">
        <v>421</v>
      </c>
      <c r="C234" s="15" t="s">
        <v>422</v>
      </c>
      <c r="D234" s="16">
        <v>0</v>
      </c>
      <c r="E234" s="17">
        <v>0</v>
      </c>
      <c r="F234" s="17">
        <v>0</v>
      </c>
      <c r="G234" s="18">
        <f t="shared" si="47"/>
        <v>0</v>
      </c>
      <c r="H234" s="16">
        <v>0</v>
      </c>
      <c r="I234" s="17">
        <v>0</v>
      </c>
      <c r="J234" s="17">
        <v>0</v>
      </c>
      <c r="K234" s="16">
        <v>0</v>
      </c>
      <c r="L234" s="16">
        <v>0</v>
      </c>
      <c r="M234" s="17">
        <v>0</v>
      </c>
      <c r="N234" s="17">
        <v>0</v>
      </c>
      <c r="O234" s="16">
        <v>0</v>
      </c>
      <c r="P234" s="16">
        <v>0</v>
      </c>
      <c r="Q234" s="17">
        <v>0</v>
      </c>
      <c r="R234" s="17">
        <v>0</v>
      </c>
      <c r="S234" s="19">
        <v>0</v>
      </c>
      <c r="T234" s="16">
        <v>0</v>
      </c>
      <c r="U234" s="17">
        <v>0</v>
      </c>
      <c r="V234" s="17">
        <v>0</v>
      </c>
      <c r="W234" s="19">
        <v>0</v>
      </c>
    </row>
    <row r="235" spans="1:23" ht="12.75" customHeight="1">
      <c r="A235" s="13" t="s">
        <v>27</v>
      </c>
      <c r="B235" s="14" t="s">
        <v>423</v>
      </c>
      <c r="C235" s="15" t="s">
        <v>424</v>
      </c>
      <c r="D235" s="16">
        <v>31180000</v>
      </c>
      <c r="E235" s="17">
        <v>57286000</v>
      </c>
      <c r="F235" s="17">
        <v>49103421</v>
      </c>
      <c r="G235" s="18">
        <f t="shared" si="47"/>
        <v>0.8571626749991272</v>
      </c>
      <c r="H235" s="16">
        <v>2153560</v>
      </c>
      <c r="I235" s="17">
        <v>2758314</v>
      </c>
      <c r="J235" s="17">
        <v>3586085</v>
      </c>
      <c r="K235" s="16">
        <v>8497959</v>
      </c>
      <c r="L235" s="16">
        <v>9633103</v>
      </c>
      <c r="M235" s="17">
        <v>5121910</v>
      </c>
      <c r="N235" s="17">
        <v>12377537</v>
      </c>
      <c r="O235" s="16">
        <v>27132550</v>
      </c>
      <c r="P235" s="16">
        <v>922166</v>
      </c>
      <c r="Q235" s="17">
        <v>4538084</v>
      </c>
      <c r="R235" s="17">
        <v>8012662</v>
      </c>
      <c r="S235" s="19">
        <v>13472912</v>
      </c>
      <c r="T235" s="16">
        <v>0</v>
      </c>
      <c r="U235" s="17">
        <v>0</v>
      </c>
      <c r="V235" s="17">
        <v>0</v>
      </c>
      <c r="W235" s="19">
        <v>0</v>
      </c>
    </row>
    <row r="236" spans="1:23" ht="12.75" customHeight="1">
      <c r="A236" s="13" t="s">
        <v>42</v>
      </c>
      <c r="B236" s="14" t="s">
        <v>425</v>
      </c>
      <c r="C236" s="15" t="s">
        <v>426</v>
      </c>
      <c r="D236" s="16">
        <v>400000</v>
      </c>
      <c r="E236" s="17">
        <v>1200000</v>
      </c>
      <c r="F236" s="17">
        <v>367813</v>
      </c>
      <c r="G236" s="18">
        <f t="shared" si="47"/>
        <v>0.30651083333333334</v>
      </c>
      <c r="H236" s="16">
        <v>0</v>
      </c>
      <c r="I236" s="17">
        <v>0</v>
      </c>
      <c r="J236" s="17">
        <v>0</v>
      </c>
      <c r="K236" s="16">
        <v>0</v>
      </c>
      <c r="L236" s="16">
        <v>13808</v>
      </c>
      <c r="M236" s="17">
        <v>109577</v>
      </c>
      <c r="N236" s="17">
        <v>123745</v>
      </c>
      <c r="O236" s="16">
        <v>247130</v>
      </c>
      <c r="P236" s="16">
        <v>13446</v>
      </c>
      <c r="Q236" s="17">
        <v>78689</v>
      </c>
      <c r="R236" s="17">
        <v>28548</v>
      </c>
      <c r="S236" s="19">
        <v>120683</v>
      </c>
      <c r="T236" s="16">
        <v>0</v>
      </c>
      <c r="U236" s="17">
        <v>0</v>
      </c>
      <c r="V236" s="17">
        <v>0</v>
      </c>
      <c r="W236" s="19">
        <v>0</v>
      </c>
    </row>
    <row r="237" spans="1:23" ht="12.75" customHeight="1">
      <c r="A237" s="20"/>
      <c r="B237" s="21" t="s">
        <v>427</v>
      </c>
      <c r="C237" s="22"/>
      <c r="D237" s="23">
        <f>SUM(D231:D236)</f>
        <v>280857433</v>
      </c>
      <c r="E237" s="24">
        <f>SUM(E231:E236)</f>
        <v>277022627</v>
      </c>
      <c r="F237" s="24">
        <f>SUM(F231:F236)</f>
        <v>129247150</v>
      </c>
      <c r="G237" s="25">
        <f t="shared" si="47"/>
        <v>0.46655809815853055</v>
      </c>
      <c r="H237" s="23">
        <f aca="true" t="shared" si="48" ref="H237:W237">SUM(H231:H236)</f>
        <v>2648218</v>
      </c>
      <c r="I237" s="24">
        <f t="shared" si="48"/>
        <v>6119482</v>
      </c>
      <c r="J237" s="24">
        <f t="shared" si="48"/>
        <v>11594135</v>
      </c>
      <c r="K237" s="23">
        <f t="shared" si="48"/>
        <v>20361835</v>
      </c>
      <c r="L237" s="23">
        <f t="shared" si="48"/>
        <v>21553498</v>
      </c>
      <c r="M237" s="24">
        <f t="shared" si="48"/>
        <v>9773434</v>
      </c>
      <c r="N237" s="24">
        <f t="shared" si="48"/>
        <v>24596776</v>
      </c>
      <c r="O237" s="23">
        <f t="shared" si="48"/>
        <v>55923708</v>
      </c>
      <c r="P237" s="23">
        <f t="shared" si="48"/>
        <v>7879351</v>
      </c>
      <c r="Q237" s="24">
        <f t="shared" si="48"/>
        <v>16461378</v>
      </c>
      <c r="R237" s="24">
        <f t="shared" si="48"/>
        <v>28620878</v>
      </c>
      <c r="S237" s="26">
        <f t="shared" si="48"/>
        <v>52961607</v>
      </c>
      <c r="T237" s="23">
        <f t="shared" si="48"/>
        <v>0</v>
      </c>
      <c r="U237" s="24">
        <f t="shared" si="48"/>
        <v>0</v>
      </c>
      <c r="V237" s="24">
        <f t="shared" si="48"/>
        <v>0</v>
      </c>
      <c r="W237" s="26">
        <f t="shared" si="48"/>
        <v>0</v>
      </c>
    </row>
    <row r="238" spans="1:23" ht="12.75" customHeight="1">
      <c r="A238" s="13" t="s">
        <v>27</v>
      </c>
      <c r="B238" s="14" t="s">
        <v>428</v>
      </c>
      <c r="C238" s="15" t="s">
        <v>429</v>
      </c>
      <c r="D238" s="16">
        <v>50000</v>
      </c>
      <c r="E238" s="17">
        <v>1039000</v>
      </c>
      <c r="F238" s="17">
        <v>25134</v>
      </c>
      <c r="G238" s="18">
        <f t="shared" si="47"/>
        <v>0.024190567853705484</v>
      </c>
      <c r="H238" s="16">
        <v>0</v>
      </c>
      <c r="I238" s="17">
        <v>0</v>
      </c>
      <c r="J238" s="17">
        <v>0</v>
      </c>
      <c r="K238" s="16">
        <v>0</v>
      </c>
      <c r="L238" s="16">
        <v>0</v>
      </c>
      <c r="M238" s="17">
        <v>0</v>
      </c>
      <c r="N238" s="17">
        <v>0</v>
      </c>
      <c r="O238" s="16">
        <v>0</v>
      </c>
      <c r="P238" s="16">
        <v>25134</v>
      </c>
      <c r="Q238" s="17">
        <v>0</v>
      </c>
      <c r="R238" s="17">
        <v>0</v>
      </c>
      <c r="S238" s="19">
        <v>25134</v>
      </c>
      <c r="T238" s="16">
        <v>0</v>
      </c>
      <c r="U238" s="17">
        <v>0</v>
      </c>
      <c r="V238" s="17">
        <v>0</v>
      </c>
      <c r="W238" s="19">
        <v>0</v>
      </c>
    </row>
    <row r="239" spans="1:23" ht="12.75" customHeight="1">
      <c r="A239" s="13" t="s">
        <v>27</v>
      </c>
      <c r="B239" s="14" t="s">
        <v>430</v>
      </c>
      <c r="C239" s="15" t="s">
        <v>431</v>
      </c>
      <c r="D239" s="16">
        <v>8326151</v>
      </c>
      <c r="E239" s="17">
        <v>8326151</v>
      </c>
      <c r="F239" s="17">
        <v>4357406</v>
      </c>
      <c r="G239" s="18">
        <f t="shared" si="47"/>
        <v>0.5233397760862132</v>
      </c>
      <c r="H239" s="16">
        <v>0</v>
      </c>
      <c r="I239" s="17">
        <v>222350</v>
      </c>
      <c r="J239" s="17">
        <v>72496</v>
      </c>
      <c r="K239" s="16">
        <v>294846</v>
      </c>
      <c r="L239" s="16">
        <v>72496</v>
      </c>
      <c r="M239" s="17">
        <v>149916</v>
      </c>
      <c r="N239" s="17">
        <v>1523719</v>
      </c>
      <c r="O239" s="16">
        <v>1746131</v>
      </c>
      <c r="P239" s="16">
        <v>253452</v>
      </c>
      <c r="Q239" s="17">
        <v>520685</v>
      </c>
      <c r="R239" s="17">
        <v>1542292</v>
      </c>
      <c r="S239" s="19">
        <v>2316429</v>
      </c>
      <c r="T239" s="16">
        <v>0</v>
      </c>
      <c r="U239" s="17">
        <v>0</v>
      </c>
      <c r="V239" s="17">
        <v>0</v>
      </c>
      <c r="W239" s="19">
        <v>0</v>
      </c>
    </row>
    <row r="240" spans="1:23" ht="12.75" customHeight="1">
      <c r="A240" s="13" t="s">
        <v>27</v>
      </c>
      <c r="B240" s="14" t="s">
        <v>432</v>
      </c>
      <c r="C240" s="15" t="s">
        <v>433</v>
      </c>
      <c r="D240" s="16">
        <v>37179204</v>
      </c>
      <c r="E240" s="17">
        <v>49069204</v>
      </c>
      <c r="F240" s="17">
        <v>25452257</v>
      </c>
      <c r="G240" s="18">
        <f t="shared" si="47"/>
        <v>0.5187012408026835</v>
      </c>
      <c r="H240" s="16">
        <v>0</v>
      </c>
      <c r="I240" s="17">
        <v>2816083</v>
      </c>
      <c r="J240" s="17">
        <v>2489908</v>
      </c>
      <c r="K240" s="16">
        <v>5305991</v>
      </c>
      <c r="L240" s="16">
        <v>3196437</v>
      </c>
      <c r="M240" s="17">
        <v>2724020</v>
      </c>
      <c r="N240" s="17">
        <v>4038443</v>
      </c>
      <c r="O240" s="16">
        <v>9958900</v>
      </c>
      <c r="P240" s="16">
        <v>1153258</v>
      </c>
      <c r="Q240" s="17">
        <v>7994567</v>
      </c>
      <c r="R240" s="17">
        <v>1039541</v>
      </c>
      <c r="S240" s="19">
        <v>10187366</v>
      </c>
      <c r="T240" s="16">
        <v>0</v>
      </c>
      <c r="U240" s="17">
        <v>0</v>
      </c>
      <c r="V240" s="17">
        <v>0</v>
      </c>
      <c r="W240" s="19">
        <v>0</v>
      </c>
    </row>
    <row r="241" spans="1:23" ht="12.75" customHeight="1">
      <c r="A241" s="13" t="s">
        <v>27</v>
      </c>
      <c r="B241" s="14" t="s">
        <v>434</v>
      </c>
      <c r="C241" s="15" t="s">
        <v>435</v>
      </c>
      <c r="D241" s="16">
        <v>5030100</v>
      </c>
      <c r="E241" s="17">
        <v>5030100</v>
      </c>
      <c r="F241" s="17">
        <v>1509548</v>
      </c>
      <c r="G241" s="18">
        <f t="shared" si="47"/>
        <v>0.30010298006003855</v>
      </c>
      <c r="H241" s="16">
        <v>0</v>
      </c>
      <c r="I241" s="17">
        <v>144000</v>
      </c>
      <c r="J241" s="17">
        <v>833340</v>
      </c>
      <c r="K241" s="16">
        <v>977340</v>
      </c>
      <c r="L241" s="16">
        <v>171304</v>
      </c>
      <c r="M241" s="17">
        <v>44361</v>
      </c>
      <c r="N241" s="17">
        <v>0</v>
      </c>
      <c r="O241" s="16">
        <v>215665</v>
      </c>
      <c r="P241" s="16">
        <v>304639</v>
      </c>
      <c r="Q241" s="17">
        <v>0</v>
      </c>
      <c r="R241" s="17">
        <v>11904</v>
      </c>
      <c r="S241" s="19">
        <v>316543</v>
      </c>
      <c r="T241" s="16">
        <v>0</v>
      </c>
      <c r="U241" s="17">
        <v>0</v>
      </c>
      <c r="V241" s="17">
        <v>0</v>
      </c>
      <c r="W241" s="19">
        <v>0</v>
      </c>
    </row>
    <row r="242" spans="1:23" ht="12.75" customHeight="1">
      <c r="A242" s="13" t="s">
        <v>27</v>
      </c>
      <c r="B242" s="14" t="s">
        <v>436</v>
      </c>
      <c r="C242" s="15" t="s">
        <v>437</v>
      </c>
      <c r="D242" s="16">
        <v>20232963</v>
      </c>
      <c r="E242" s="17">
        <v>14224017</v>
      </c>
      <c r="F242" s="17">
        <v>3530609</v>
      </c>
      <c r="G242" s="18">
        <f t="shared" si="47"/>
        <v>0.24821462179073606</v>
      </c>
      <c r="H242" s="16">
        <v>376984</v>
      </c>
      <c r="I242" s="17">
        <v>0</v>
      </c>
      <c r="J242" s="17">
        <v>36205</v>
      </c>
      <c r="K242" s="16">
        <v>413189</v>
      </c>
      <c r="L242" s="16">
        <v>518715</v>
      </c>
      <c r="M242" s="17">
        <v>912946</v>
      </c>
      <c r="N242" s="17">
        <v>202628</v>
      </c>
      <c r="O242" s="16">
        <v>1634289</v>
      </c>
      <c r="P242" s="16">
        <v>1070256</v>
      </c>
      <c r="Q242" s="17">
        <v>114249</v>
      </c>
      <c r="R242" s="17">
        <v>298626</v>
      </c>
      <c r="S242" s="19">
        <v>1483131</v>
      </c>
      <c r="T242" s="16">
        <v>0</v>
      </c>
      <c r="U242" s="17">
        <v>0</v>
      </c>
      <c r="V242" s="17">
        <v>0</v>
      </c>
      <c r="W242" s="19">
        <v>0</v>
      </c>
    </row>
    <row r="243" spans="1:23" ht="12.75" customHeight="1">
      <c r="A243" s="13" t="s">
        <v>42</v>
      </c>
      <c r="B243" s="14" t="s">
        <v>438</v>
      </c>
      <c r="C243" s="15" t="s">
        <v>439</v>
      </c>
      <c r="D243" s="16">
        <v>134300000</v>
      </c>
      <c r="E243" s="17">
        <v>218650000</v>
      </c>
      <c r="F243" s="17">
        <v>111234663</v>
      </c>
      <c r="G243" s="18">
        <f t="shared" si="47"/>
        <v>0.5087338806311457</v>
      </c>
      <c r="H243" s="16">
        <v>355773</v>
      </c>
      <c r="I243" s="17">
        <v>9010</v>
      </c>
      <c r="J243" s="17">
        <v>0</v>
      </c>
      <c r="K243" s="16">
        <v>364783</v>
      </c>
      <c r="L243" s="16">
        <v>13699579</v>
      </c>
      <c r="M243" s="17">
        <v>5285</v>
      </c>
      <c r="N243" s="17">
        <v>73754295</v>
      </c>
      <c r="O243" s="16">
        <v>87459159</v>
      </c>
      <c r="P243" s="16">
        <v>4720142</v>
      </c>
      <c r="Q243" s="17">
        <v>6525399</v>
      </c>
      <c r="R243" s="17">
        <v>12165180</v>
      </c>
      <c r="S243" s="19">
        <v>23410721</v>
      </c>
      <c r="T243" s="16">
        <v>0</v>
      </c>
      <c r="U243" s="17">
        <v>0</v>
      </c>
      <c r="V243" s="17">
        <v>0</v>
      </c>
      <c r="W243" s="19">
        <v>0</v>
      </c>
    </row>
    <row r="244" spans="1:23" ht="12.75" customHeight="1">
      <c r="A244" s="20"/>
      <c r="B244" s="21" t="s">
        <v>440</v>
      </c>
      <c r="C244" s="22"/>
      <c r="D244" s="23">
        <f>SUM(D238:D243)</f>
        <v>205118418</v>
      </c>
      <c r="E244" s="24">
        <f>SUM(E238:E243)</f>
        <v>296338472</v>
      </c>
      <c r="F244" s="24">
        <f>SUM(F238:F243)</f>
        <v>146109617</v>
      </c>
      <c r="G244" s="25">
        <f t="shared" si="47"/>
        <v>0.49304977519085</v>
      </c>
      <c r="H244" s="23">
        <f aca="true" t="shared" si="49" ref="H244:W244">SUM(H238:H243)</f>
        <v>732757</v>
      </c>
      <c r="I244" s="24">
        <f t="shared" si="49"/>
        <v>3191443</v>
      </c>
      <c r="J244" s="24">
        <f t="shared" si="49"/>
        <v>3431949</v>
      </c>
      <c r="K244" s="23">
        <f t="shared" si="49"/>
        <v>7356149</v>
      </c>
      <c r="L244" s="23">
        <f t="shared" si="49"/>
        <v>17658531</v>
      </c>
      <c r="M244" s="24">
        <f t="shared" si="49"/>
        <v>3836528</v>
      </c>
      <c r="N244" s="24">
        <f t="shared" si="49"/>
        <v>79519085</v>
      </c>
      <c r="O244" s="23">
        <f t="shared" si="49"/>
        <v>101014144</v>
      </c>
      <c r="P244" s="23">
        <f t="shared" si="49"/>
        <v>7526881</v>
      </c>
      <c r="Q244" s="24">
        <f t="shared" si="49"/>
        <v>15154900</v>
      </c>
      <c r="R244" s="24">
        <f t="shared" si="49"/>
        <v>15057543</v>
      </c>
      <c r="S244" s="26">
        <f t="shared" si="49"/>
        <v>37739324</v>
      </c>
      <c r="T244" s="23">
        <f t="shared" si="49"/>
        <v>0</v>
      </c>
      <c r="U244" s="24">
        <f t="shared" si="49"/>
        <v>0</v>
      </c>
      <c r="V244" s="24">
        <f t="shared" si="49"/>
        <v>0</v>
      </c>
      <c r="W244" s="26">
        <f t="shared" si="49"/>
        <v>0</v>
      </c>
    </row>
    <row r="245" spans="1:23" ht="12.75" customHeight="1">
      <c r="A245" s="13" t="s">
        <v>27</v>
      </c>
      <c r="B245" s="14" t="s">
        <v>441</v>
      </c>
      <c r="C245" s="15" t="s">
        <v>442</v>
      </c>
      <c r="D245" s="16">
        <v>8432568</v>
      </c>
      <c r="E245" s="17">
        <v>8093445</v>
      </c>
      <c r="F245" s="17">
        <v>1846730</v>
      </c>
      <c r="G245" s="18">
        <f t="shared" si="47"/>
        <v>0.2281760115747991</v>
      </c>
      <c r="H245" s="16">
        <v>246141</v>
      </c>
      <c r="I245" s="17">
        <v>2370</v>
      </c>
      <c r="J245" s="17">
        <v>0</v>
      </c>
      <c r="K245" s="16">
        <v>248511</v>
      </c>
      <c r="L245" s="16">
        <v>520779</v>
      </c>
      <c r="M245" s="17">
        <v>47188</v>
      </c>
      <c r="N245" s="17">
        <v>465281</v>
      </c>
      <c r="O245" s="16">
        <v>1033248</v>
      </c>
      <c r="P245" s="16">
        <v>67370</v>
      </c>
      <c r="Q245" s="17">
        <v>208625</v>
      </c>
      <c r="R245" s="17">
        <v>288976</v>
      </c>
      <c r="S245" s="19">
        <v>564971</v>
      </c>
      <c r="T245" s="16">
        <v>0</v>
      </c>
      <c r="U245" s="17">
        <v>0</v>
      </c>
      <c r="V245" s="17">
        <v>0</v>
      </c>
      <c r="W245" s="19">
        <v>0</v>
      </c>
    </row>
    <row r="246" spans="1:23" ht="12.75" customHeight="1">
      <c r="A246" s="13" t="s">
        <v>27</v>
      </c>
      <c r="B246" s="14" t="s">
        <v>443</v>
      </c>
      <c r="C246" s="15" t="s">
        <v>444</v>
      </c>
      <c r="D246" s="16">
        <v>1200000</v>
      </c>
      <c r="E246" s="17">
        <v>1200000</v>
      </c>
      <c r="F246" s="17">
        <v>0</v>
      </c>
      <c r="G246" s="18">
        <f t="shared" si="47"/>
        <v>0</v>
      </c>
      <c r="H246" s="16">
        <v>0</v>
      </c>
      <c r="I246" s="17">
        <v>0</v>
      </c>
      <c r="J246" s="17">
        <v>0</v>
      </c>
      <c r="K246" s="16">
        <v>0</v>
      </c>
      <c r="L246" s="16">
        <v>0</v>
      </c>
      <c r="M246" s="17">
        <v>0</v>
      </c>
      <c r="N246" s="17">
        <v>0</v>
      </c>
      <c r="O246" s="16">
        <v>0</v>
      </c>
      <c r="P246" s="16">
        <v>0</v>
      </c>
      <c r="Q246" s="17">
        <v>0</v>
      </c>
      <c r="R246" s="17">
        <v>0</v>
      </c>
      <c r="S246" s="19">
        <v>0</v>
      </c>
      <c r="T246" s="16">
        <v>0</v>
      </c>
      <c r="U246" s="17">
        <v>0</v>
      </c>
      <c r="V246" s="17">
        <v>0</v>
      </c>
      <c r="W246" s="19">
        <v>0</v>
      </c>
    </row>
    <row r="247" spans="1:23" ht="12.75" customHeight="1">
      <c r="A247" s="13" t="s">
        <v>27</v>
      </c>
      <c r="B247" s="14" t="s">
        <v>445</v>
      </c>
      <c r="C247" s="15" t="s">
        <v>446</v>
      </c>
      <c r="D247" s="16">
        <v>18600000</v>
      </c>
      <c r="E247" s="17">
        <v>21301717</v>
      </c>
      <c r="F247" s="17">
        <v>13528172</v>
      </c>
      <c r="G247" s="18">
        <f t="shared" si="47"/>
        <v>0.6350742524651886</v>
      </c>
      <c r="H247" s="16">
        <v>1600055</v>
      </c>
      <c r="I247" s="17">
        <v>664986</v>
      </c>
      <c r="J247" s="17">
        <v>1448757</v>
      </c>
      <c r="K247" s="16">
        <v>3713798</v>
      </c>
      <c r="L247" s="16">
        <v>2588018</v>
      </c>
      <c r="M247" s="17">
        <v>2130262</v>
      </c>
      <c r="N247" s="17">
        <v>2983068</v>
      </c>
      <c r="O247" s="16">
        <v>7701348</v>
      </c>
      <c r="P247" s="16">
        <v>1058209</v>
      </c>
      <c r="Q247" s="17">
        <v>1054817</v>
      </c>
      <c r="R247" s="17">
        <v>0</v>
      </c>
      <c r="S247" s="19">
        <v>2113026</v>
      </c>
      <c r="T247" s="16">
        <v>0</v>
      </c>
      <c r="U247" s="17">
        <v>0</v>
      </c>
      <c r="V247" s="17">
        <v>0</v>
      </c>
      <c r="W247" s="19">
        <v>0</v>
      </c>
    </row>
    <row r="248" spans="1:23" ht="12.75" customHeight="1">
      <c r="A248" s="13" t="s">
        <v>27</v>
      </c>
      <c r="B248" s="14" t="s">
        <v>447</v>
      </c>
      <c r="C248" s="15" t="s">
        <v>448</v>
      </c>
      <c r="D248" s="16">
        <v>950000</v>
      </c>
      <c r="E248" s="17">
        <v>950000</v>
      </c>
      <c r="F248" s="17">
        <v>2274504</v>
      </c>
      <c r="G248" s="18">
        <f t="shared" si="47"/>
        <v>2.3942147368421054</v>
      </c>
      <c r="H248" s="16">
        <v>0</v>
      </c>
      <c r="I248" s="17">
        <v>564104</v>
      </c>
      <c r="J248" s="17">
        <v>0</v>
      </c>
      <c r="K248" s="16">
        <v>564104</v>
      </c>
      <c r="L248" s="16">
        <v>80000</v>
      </c>
      <c r="M248" s="17">
        <v>150000</v>
      </c>
      <c r="N248" s="17">
        <v>1118600</v>
      </c>
      <c r="O248" s="16">
        <v>1348600</v>
      </c>
      <c r="P248" s="16">
        <v>0</v>
      </c>
      <c r="Q248" s="17">
        <v>361800</v>
      </c>
      <c r="R248" s="17">
        <v>0</v>
      </c>
      <c r="S248" s="19">
        <v>361800</v>
      </c>
      <c r="T248" s="16">
        <v>0</v>
      </c>
      <c r="U248" s="17">
        <v>0</v>
      </c>
      <c r="V248" s="17">
        <v>0</v>
      </c>
      <c r="W248" s="19">
        <v>0</v>
      </c>
    </row>
    <row r="249" spans="1:23" ht="12.75" customHeight="1">
      <c r="A249" s="13" t="s">
        <v>27</v>
      </c>
      <c r="B249" s="14" t="s">
        <v>449</v>
      </c>
      <c r="C249" s="15" t="s">
        <v>450</v>
      </c>
      <c r="D249" s="16">
        <v>24340000</v>
      </c>
      <c r="E249" s="17">
        <v>7800000</v>
      </c>
      <c r="F249" s="17">
        <v>605365</v>
      </c>
      <c r="G249" s="18">
        <f t="shared" si="47"/>
        <v>0.07761089743589744</v>
      </c>
      <c r="H249" s="16">
        <v>0</v>
      </c>
      <c r="I249" s="17">
        <v>0</v>
      </c>
      <c r="J249" s="17">
        <v>0</v>
      </c>
      <c r="K249" s="16">
        <v>0</v>
      </c>
      <c r="L249" s="16">
        <v>0</v>
      </c>
      <c r="M249" s="17">
        <v>21950</v>
      </c>
      <c r="N249" s="17">
        <v>126628</v>
      </c>
      <c r="O249" s="16">
        <v>148578</v>
      </c>
      <c r="P249" s="16">
        <v>0</v>
      </c>
      <c r="Q249" s="17">
        <v>258000</v>
      </c>
      <c r="R249" s="17">
        <v>198787</v>
      </c>
      <c r="S249" s="19">
        <v>456787</v>
      </c>
      <c r="T249" s="16">
        <v>0</v>
      </c>
      <c r="U249" s="17">
        <v>0</v>
      </c>
      <c r="V249" s="17">
        <v>0</v>
      </c>
      <c r="W249" s="19">
        <v>0</v>
      </c>
    </row>
    <row r="250" spans="1:23" ht="12.75" customHeight="1">
      <c r="A250" s="13" t="s">
        <v>42</v>
      </c>
      <c r="B250" s="14" t="s">
        <v>451</v>
      </c>
      <c r="C250" s="15" t="s">
        <v>452</v>
      </c>
      <c r="D250" s="16">
        <v>2120450</v>
      </c>
      <c r="E250" s="17">
        <v>12643000</v>
      </c>
      <c r="F250" s="17">
        <v>312100</v>
      </c>
      <c r="G250" s="18">
        <f t="shared" si="47"/>
        <v>0.02468559677291782</v>
      </c>
      <c r="H250" s="16">
        <v>0</v>
      </c>
      <c r="I250" s="17">
        <v>0</v>
      </c>
      <c r="J250" s="17">
        <v>31567</v>
      </c>
      <c r="K250" s="16">
        <v>31567</v>
      </c>
      <c r="L250" s="16">
        <v>153741</v>
      </c>
      <c r="M250" s="17">
        <v>29917</v>
      </c>
      <c r="N250" s="17">
        <v>67825</v>
      </c>
      <c r="O250" s="16">
        <v>251483</v>
      </c>
      <c r="P250" s="16">
        <v>0</v>
      </c>
      <c r="Q250" s="17">
        <v>29050</v>
      </c>
      <c r="R250" s="17">
        <v>0</v>
      </c>
      <c r="S250" s="19">
        <v>29050</v>
      </c>
      <c r="T250" s="16">
        <v>0</v>
      </c>
      <c r="U250" s="17">
        <v>0</v>
      </c>
      <c r="V250" s="17">
        <v>0</v>
      </c>
      <c r="W250" s="19">
        <v>0</v>
      </c>
    </row>
    <row r="251" spans="1:23" ht="12.75" customHeight="1">
      <c r="A251" s="20"/>
      <c r="B251" s="21" t="s">
        <v>453</v>
      </c>
      <c r="C251" s="22"/>
      <c r="D251" s="23">
        <f>SUM(D245:D250)</f>
        <v>55643018</v>
      </c>
      <c r="E251" s="24">
        <f>SUM(E245:E250)</f>
        <v>51988162</v>
      </c>
      <c r="F251" s="24">
        <f>SUM(F245:F250)</f>
        <v>18566871</v>
      </c>
      <c r="G251" s="25">
        <f t="shared" si="47"/>
        <v>0.35713651503971233</v>
      </c>
      <c r="H251" s="23">
        <f aca="true" t="shared" si="50" ref="H251:W251">SUM(H245:H250)</f>
        <v>1846196</v>
      </c>
      <c r="I251" s="24">
        <f t="shared" si="50"/>
        <v>1231460</v>
      </c>
      <c r="J251" s="24">
        <f t="shared" si="50"/>
        <v>1480324</v>
      </c>
      <c r="K251" s="23">
        <f t="shared" si="50"/>
        <v>4557980</v>
      </c>
      <c r="L251" s="23">
        <f t="shared" si="50"/>
        <v>3342538</v>
      </c>
      <c r="M251" s="24">
        <f t="shared" si="50"/>
        <v>2379317</v>
      </c>
      <c r="N251" s="24">
        <f t="shared" si="50"/>
        <v>4761402</v>
      </c>
      <c r="O251" s="23">
        <f t="shared" si="50"/>
        <v>10483257</v>
      </c>
      <c r="P251" s="23">
        <f t="shared" si="50"/>
        <v>1125579</v>
      </c>
      <c r="Q251" s="24">
        <f t="shared" si="50"/>
        <v>1912292</v>
      </c>
      <c r="R251" s="24">
        <f t="shared" si="50"/>
        <v>487763</v>
      </c>
      <c r="S251" s="26">
        <f t="shared" si="50"/>
        <v>3525634</v>
      </c>
      <c r="T251" s="23">
        <f t="shared" si="50"/>
        <v>0</v>
      </c>
      <c r="U251" s="24">
        <f t="shared" si="50"/>
        <v>0</v>
      </c>
      <c r="V251" s="24">
        <f t="shared" si="50"/>
        <v>0</v>
      </c>
      <c r="W251" s="26">
        <f t="shared" si="50"/>
        <v>0</v>
      </c>
    </row>
    <row r="252" spans="1:23" ht="12.75" customHeight="1">
      <c r="A252" s="13" t="s">
        <v>27</v>
      </c>
      <c r="B252" s="14" t="s">
        <v>454</v>
      </c>
      <c r="C252" s="15" t="s">
        <v>455</v>
      </c>
      <c r="D252" s="16">
        <v>120024400</v>
      </c>
      <c r="E252" s="17">
        <v>154257213</v>
      </c>
      <c r="F252" s="17">
        <v>93506844</v>
      </c>
      <c r="G252" s="18">
        <f t="shared" si="47"/>
        <v>0.6061748567958375</v>
      </c>
      <c r="H252" s="16">
        <v>344448</v>
      </c>
      <c r="I252" s="17">
        <v>7101939</v>
      </c>
      <c r="J252" s="17">
        <v>3667783</v>
      </c>
      <c r="K252" s="16">
        <v>11114170</v>
      </c>
      <c r="L252" s="16">
        <v>19347734</v>
      </c>
      <c r="M252" s="17">
        <v>8579478</v>
      </c>
      <c r="N252" s="17">
        <v>17433078</v>
      </c>
      <c r="O252" s="16">
        <v>45360290</v>
      </c>
      <c r="P252" s="16">
        <v>7983161</v>
      </c>
      <c r="Q252" s="17">
        <v>12354818</v>
      </c>
      <c r="R252" s="17">
        <v>16694405</v>
      </c>
      <c r="S252" s="19">
        <v>37032384</v>
      </c>
      <c r="T252" s="16">
        <v>0</v>
      </c>
      <c r="U252" s="17">
        <v>0</v>
      </c>
      <c r="V252" s="17">
        <v>0</v>
      </c>
      <c r="W252" s="19">
        <v>0</v>
      </c>
    </row>
    <row r="253" spans="1:23" ht="12.75" customHeight="1">
      <c r="A253" s="13" t="s">
        <v>27</v>
      </c>
      <c r="B253" s="14" t="s">
        <v>456</v>
      </c>
      <c r="C253" s="15" t="s">
        <v>457</v>
      </c>
      <c r="D253" s="16">
        <v>11078000</v>
      </c>
      <c r="E253" s="17">
        <v>13629000</v>
      </c>
      <c r="F253" s="17">
        <v>1412498</v>
      </c>
      <c r="G253" s="18">
        <f t="shared" si="47"/>
        <v>0.10363915180864333</v>
      </c>
      <c r="H253" s="16">
        <v>0</v>
      </c>
      <c r="I253" s="17">
        <v>293266</v>
      </c>
      <c r="J253" s="17">
        <v>242819</v>
      </c>
      <c r="K253" s="16">
        <v>536085</v>
      </c>
      <c r="L253" s="16">
        <v>166036</v>
      </c>
      <c r="M253" s="17">
        <v>130877</v>
      </c>
      <c r="N253" s="17">
        <v>285604</v>
      </c>
      <c r="O253" s="16">
        <v>582517</v>
      </c>
      <c r="P253" s="16">
        <v>136021</v>
      </c>
      <c r="Q253" s="17">
        <v>127375</v>
      </c>
      <c r="R253" s="17">
        <v>30500</v>
      </c>
      <c r="S253" s="19">
        <v>293896</v>
      </c>
      <c r="T253" s="16">
        <v>0</v>
      </c>
      <c r="U253" s="17">
        <v>0</v>
      </c>
      <c r="V253" s="17">
        <v>0</v>
      </c>
      <c r="W253" s="19">
        <v>0</v>
      </c>
    </row>
    <row r="254" spans="1:23" ht="12.75" customHeight="1">
      <c r="A254" s="13" t="s">
        <v>27</v>
      </c>
      <c r="B254" s="14" t="s">
        <v>458</v>
      </c>
      <c r="C254" s="15" t="s">
        <v>459</v>
      </c>
      <c r="D254" s="16">
        <v>500000</v>
      </c>
      <c r="E254" s="17">
        <v>408000</v>
      </c>
      <c r="F254" s="17">
        <v>375592</v>
      </c>
      <c r="G254" s="18">
        <f t="shared" si="47"/>
        <v>0.9205686274509803</v>
      </c>
      <c r="H254" s="16">
        <v>35000</v>
      </c>
      <c r="I254" s="17">
        <v>0</v>
      </c>
      <c r="J254" s="17">
        <v>0</v>
      </c>
      <c r="K254" s="16">
        <v>35000</v>
      </c>
      <c r="L254" s="16">
        <v>0</v>
      </c>
      <c r="M254" s="17">
        <v>45062</v>
      </c>
      <c r="N254" s="17">
        <v>0</v>
      </c>
      <c r="O254" s="16">
        <v>45062</v>
      </c>
      <c r="P254" s="16">
        <v>0</v>
      </c>
      <c r="Q254" s="17">
        <v>154600</v>
      </c>
      <c r="R254" s="17">
        <v>140930</v>
      </c>
      <c r="S254" s="19">
        <v>295530</v>
      </c>
      <c r="T254" s="16">
        <v>0</v>
      </c>
      <c r="U254" s="17">
        <v>0</v>
      </c>
      <c r="V254" s="17">
        <v>0</v>
      </c>
      <c r="W254" s="19">
        <v>0</v>
      </c>
    </row>
    <row r="255" spans="1:23" ht="12.75" customHeight="1">
      <c r="A255" s="13" t="s">
        <v>42</v>
      </c>
      <c r="B255" s="14" t="s">
        <v>460</v>
      </c>
      <c r="C255" s="15" t="s">
        <v>461</v>
      </c>
      <c r="D255" s="16">
        <v>2682300</v>
      </c>
      <c r="E255" s="17">
        <v>2862300</v>
      </c>
      <c r="F255" s="17">
        <v>725733</v>
      </c>
      <c r="G255" s="18">
        <f t="shared" si="47"/>
        <v>0.25354889424588617</v>
      </c>
      <c r="H255" s="16">
        <v>24040</v>
      </c>
      <c r="I255" s="17">
        <v>123147</v>
      </c>
      <c r="J255" s="17">
        <v>27500</v>
      </c>
      <c r="K255" s="16">
        <v>174687</v>
      </c>
      <c r="L255" s="16">
        <v>47260</v>
      </c>
      <c r="M255" s="17">
        <v>50900</v>
      </c>
      <c r="N255" s="17">
        <v>130651</v>
      </c>
      <c r="O255" s="16">
        <v>228811</v>
      </c>
      <c r="P255" s="16">
        <v>39806</v>
      </c>
      <c r="Q255" s="17">
        <v>253692</v>
      </c>
      <c r="R255" s="17">
        <v>28737</v>
      </c>
      <c r="S255" s="19">
        <v>322235</v>
      </c>
      <c r="T255" s="16">
        <v>0</v>
      </c>
      <c r="U255" s="17">
        <v>0</v>
      </c>
      <c r="V255" s="17">
        <v>0</v>
      </c>
      <c r="W255" s="19">
        <v>0</v>
      </c>
    </row>
    <row r="256" spans="1:23" ht="12.75" customHeight="1">
      <c r="A256" s="20"/>
      <c r="B256" s="21" t="s">
        <v>462</v>
      </c>
      <c r="C256" s="22"/>
      <c r="D256" s="23">
        <f>SUM(D252:D255)</f>
        <v>134284700</v>
      </c>
      <c r="E256" s="24">
        <f>SUM(E252:E255)</f>
        <v>171156513</v>
      </c>
      <c r="F256" s="24">
        <f>SUM(F252:F255)</f>
        <v>96020667</v>
      </c>
      <c r="G256" s="25">
        <f t="shared" si="47"/>
        <v>0.5610108859836377</v>
      </c>
      <c r="H256" s="23">
        <f aca="true" t="shared" si="51" ref="H256:W256">SUM(H252:H255)</f>
        <v>403488</v>
      </c>
      <c r="I256" s="24">
        <f t="shared" si="51"/>
        <v>7518352</v>
      </c>
      <c r="J256" s="24">
        <f t="shared" si="51"/>
        <v>3938102</v>
      </c>
      <c r="K256" s="23">
        <f t="shared" si="51"/>
        <v>11859942</v>
      </c>
      <c r="L256" s="23">
        <f t="shared" si="51"/>
        <v>19561030</v>
      </c>
      <c r="M256" s="24">
        <f t="shared" si="51"/>
        <v>8806317</v>
      </c>
      <c r="N256" s="24">
        <f t="shared" si="51"/>
        <v>17849333</v>
      </c>
      <c r="O256" s="23">
        <f t="shared" si="51"/>
        <v>46216680</v>
      </c>
      <c r="P256" s="23">
        <f t="shared" si="51"/>
        <v>8158988</v>
      </c>
      <c r="Q256" s="24">
        <f t="shared" si="51"/>
        <v>12890485</v>
      </c>
      <c r="R256" s="24">
        <f t="shared" si="51"/>
        <v>16894572</v>
      </c>
      <c r="S256" s="26">
        <f t="shared" si="51"/>
        <v>37944045</v>
      </c>
      <c r="T256" s="23">
        <f t="shared" si="51"/>
        <v>0</v>
      </c>
      <c r="U256" s="24">
        <f t="shared" si="51"/>
        <v>0</v>
      </c>
      <c r="V256" s="24">
        <f t="shared" si="51"/>
        <v>0</v>
      </c>
      <c r="W256" s="26">
        <f t="shared" si="51"/>
        <v>0</v>
      </c>
    </row>
    <row r="257" spans="1:23" ht="12.75" customHeight="1">
      <c r="A257" s="46"/>
      <c r="B257" s="47" t="s">
        <v>463</v>
      </c>
      <c r="C257" s="48"/>
      <c r="D257" s="49">
        <f>SUM(D231:D236,D238:D243,D245:D250,D252:D255)</f>
        <v>675903569</v>
      </c>
      <c r="E257" s="50">
        <f>SUM(E231:E236,E238:E243,E245:E250,E252:E255)</f>
        <v>796505774</v>
      </c>
      <c r="F257" s="50">
        <f>SUM(F231:F236,F238:F243,F245:F250,F252:F255)</f>
        <v>389944305</v>
      </c>
      <c r="G257" s="51">
        <f t="shared" si="47"/>
        <v>0.48956871089800785</v>
      </c>
      <c r="H257" s="49">
        <f aca="true" t="shared" si="52" ref="H257:W257">SUM(H231:H236,H238:H243,H245:H250,H252:H255)</f>
        <v>5630659</v>
      </c>
      <c r="I257" s="50">
        <f t="shared" si="52"/>
        <v>18060737</v>
      </c>
      <c r="J257" s="50">
        <f t="shared" si="52"/>
        <v>20444510</v>
      </c>
      <c r="K257" s="49">
        <f t="shared" si="52"/>
        <v>44135906</v>
      </c>
      <c r="L257" s="49">
        <f t="shared" si="52"/>
        <v>62115597</v>
      </c>
      <c r="M257" s="50">
        <f t="shared" si="52"/>
        <v>24795596</v>
      </c>
      <c r="N257" s="50">
        <f t="shared" si="52"/>
        <v>126726596</v>
      </c>
      <c r="O257" s="49">
        <f t="shared" si="52"/>
        <v>213637789</v>
      </c>
      <c r="P257" s="49">
        <f t="shared" si="52"/>
        <v>24690799</v>
      </c>
      <c r="Q257" s="50">
        <f t="shared" si="52"/>
        <v>46419055</v>
      </c>
      <c r="R257" s="50">
        <f t="shared" si="52"/>
        <v>61060756</v>
      </c>
      <c r="S257" s="53">
        <f t="shared" si="52"/>
        <v>132170610</v>
      </c>
      <c r="T257" s="23">
        <f t="shared" si="52"/>
        <v>0</v>
      </c>
      <c r="U257" s="24">
        <f t="shared" si="52"/>
        <v>0</v>
      </c>
      <c r="V257" s="24">
        <f t="shared" si="52"/>
        <v>0</v>
      </c>
      <c r="W257" s="26">
        <f t="shared" si="52"/>
        <v>0</v>
      </c>
    </row>
    <row r="258" spans="1:23" ht="12.75" customHeight="1">
      <c r="A258" s="8"/>
      <c r="B258" s="9" t="s">
        <v>601</v>
      </c>
      <c r="C258" s="10"/>
      <c r="D258" s="27"/>
      <c r="E258" s="28"/>
      <c r="F258" s="28"/>
      <c r="G258" s="29"/>
      <c r="H258" s="27"/>
      <c r="I258" s="28"/>
      <c r="J258" s="28"/>
      <c r="K258" s="27"/>
      <c r="L258" s="27"/>
      <c r="M258" s="28"/>
      <c r="N258" s="28"/>
      <c r="O258" s="27"/>
      <c r="P258" s="27"/>
      <c r="Q258" s="28"/>
      <c r="R258" s="28"/>
      <c r="S258" s="30"/>
      <c r="T258" s="27"/>
      <c r="U258" s="28"/>
      <c r="V258" s="28"/>
      <c r="W258" s="30"/>
    </row>
    <row r="259" spans="1:23" ht="12.75" customHeight="1">
      <c r="A259" s="12"/>
      <c r="B259" s="9" t="s">
        <v>464</v>
      </c>
      <c r="C259" s="10"/>
      <c r="D259" s="27"/>
      <c r="E259" s="28"/>
      <c r="F259" s="28"/>
      <c r="G259" s="29"/>
      <c r="H259" s="27"/>
      <c r="I259" s="28"/>
      <c r="J259" s="28"/>
      <c r="K259" s="27"/>
      <c r="L259" s="27"/>
      <c r="M259" s="28"/>
      <c r="N259" s="28"/>
      <c r="O259" s="27"/>
      <c r="P259" s="27"/>
      <c r="Q259" s="28"/>
      <c r="R259" s="28"/>
      <c r="S259" s="30"/>
      <c r="T259" s="27"/>
      <c r="U259" s="28"/>
      <c r="V259" s="28"/>
      <c r="W259" s="30"/>
    </row>
    <row r="260" spans="1:23" ht="12.75" customHeight="1">
      <c r="A260" s="13" t="s">
        <v>27</v>
      </c>
      <c r="B260" s="14" t="s">
        <v>465</v>
      </c>
      <c r="C260" s="15" t="s">
        <v>466</v>
      </c>
      <c r="D260" s="16">
        <v>16761106</v>
      </c>
      <c r="E260" s="17">
        <v>6406000</v>
      </c>
      <c r="F260" s="17">
        <v>1071653</v>
      </c>
      <c r="G260" s="18">
        <f aca="true" t="shared" si="53" ref="G260:G296">IF($E260=0,0,$F260/$E260)</f>
        <v>0.16728894786137996</v>
      </c>
      <c r="H260" s="16">
        <v>0</v>
      </c>
      <c r="I260" s="17">
        <v>0</v>
      </c>
      <c r="J260" s="17">
        <v>1071653</v>
      </c>
      <c r="K260" s="16">
        <v>1071653</v>
      </c>
      <c r="L260" s="16">
        <v>0</v>
      </c>
      <c r="M260" s="17">
        <v>0</v>
      </c>
      <c r="N260" s="17">
        <v>0</v>
      </c>
      <c r="O260" s="16">
        <v>0</v>
      </c>
      <c r="P260" s="16">
        <v>0</v>
      </c>
      <c r="Q260" s="17">
        <v>0</v>
      </c>
      <c r="R260" s="17">
        <v>0</v>
      </c>
      <c r="S260" s="19">
        <v>0</v>
      </c>
      <c r="T260" s="16">
        <v>0</v>
      </c>
      <c r="U260" s="17">
        <v>0</v>
      </c>
      <c r="V260" s="17">
        <v>0</v>
      </c>
      <c r="W260" s="19">
        <v>0</v>
      </c>
    </row>
    <row r="261" spans="1:23" ht="12.75" customHeight="1">
      <c r="A261" s="13" t="s">
        <v>27</v>
      </c>
      <c r="B261" s="14" t="s">
        <v>467</v>
      </c>
      <c r="C261" s="15" t="s">
        <v>468</v>
      </c>
      <c r="D261" s="16">
        <v>20220432</v>
      </c>
      <c r="E261" s="17">
        <v>36968418</v>
      </c>
      <c r="F261" s="17">
        <v>14009693</v>
      </c>
      <c r="G261" s="18">
        <f t="shared" si="53"/>
        <v>0.3789638225795867</v>
      </c>
      <c r="H261" s="16">
        <v>923571</v>
      </c>
      <c r="I261" s="17">
        <v>1431025</v>
      </c>
      <c r="J261" s="17">
        <v>1715918</v>
      </c>
      <c r="K261" s="16">
        <v>4070514</v>
      </c>
      <c r="L261" s="16">
        <v>805970</v>
      </c>
      <c r="M261" s="17">
        <v>2375325</v>
      </c>
      <c r="N261" s="17">
        <v>1938593</v>
      </c>
      <c r="O261" s="16">
        <v>5119888</v>
      </c>
      <c r="P261" s="16">
        <v>1447682</v>
      </c>
      <c r="Q261" s="17">
        <v>1639153</v>
      </c>
      <c r="R261" s="17">
        <v>1732456</v>
      </c>
      <c r="S261" s="19">
        <v>4819291</v>
      </c>
      <c r="T261" s="16">
        <v>0</v>
      </c>
      <c r="U261" s="17">
        <v>0</v>
      </c>
      <c r="V261" s="17">
        <v>0</v>
      </c>
      <c r="W261" s="19">
        <v>0</v>
      </c>
    </row>
    <row r="262" spans="1:23" ht="12.75" customHeight="1">
      <c r="A262" s="13" t="s">
        <v>27</v>
      </c>
      <c r="B262" s="14" t="s">
        <v>469</v>
      </c>
      <c r="C262" s="15" t="s">
        <v>470</v>
      </c>
      <c r="D262" s="16">
        <v>10843577</v>
      </c>
      <c r="E262" s="17">
        <v>10843577</v>
      </c>
      <c r="F262" s="17">
        <v>6627600</v>
      </c>
      <c r="G262" s="18">
        <f t="shared" si="53"/>
        <v>0.6112005291242917</v>
      </c>
      <c r="H262" s="16">
        <v>169587</v>
      </c>
      <c r="I262" s="17">
        <v>235391</v>
      </c>
      <c r="J262" s="17">
        <v>610583</v>
      </c>
      <c r="K262" s="16">
        <v>1015561</v>
      </c>
      <c r="L262" s="16">
        <v>632837</v>
      </c>
      <c r="M262" s="17">
        <v>1387520</v>
      </c>
      <c r="N262" s="17">
        <v>472787</v>
      </c>
      <c r="O262" s="16">
        <v>2493144</v>
      </c>
      <c r="P262" s="16">
        <v>291808</v>
      </c>
      <c r="Q262" s="17">
        <v>1374828</v>
      </c>
      <c r="R262" s="17">
        <v>1452259</v>
      </c>
      <c r="S262" s="19">
        <v>3118895</v>
      </c>
      <c r="T262" s="16">
        <v>0</v>
      </c>
      <c r="U262" s="17">
        <v>0</v>
      </c>
      <c r="V262" s="17">
        <v>0</v>
      </c>
      <c r="W262" s="19">
        <v>0</v>
      </c>
    </row>
    <row r="263" spans="1:23" ht="12.75" customHeight="1">
      <c r="A263" s="13" t="s">
        <v>42</v>
      </c>
      <c r="B263" s="14" t="s">
        <v>471</v>
      </c>
      <c r="C263" s="15" t="s">
        <v>472</v>
      </c>
      <c r="D263" s="16">
        <v>0</v>
      </c>
      <c r="E263" s="17">
        <v>0</v>
      </c>
      <c r="F263" s="17">
        <v>0</v>
      </c>
      <c r="G263" s="18">
        <f t="shared" si="53"/>
        <v>0</v>
      </c>
      <c r="H263" s="16">
        <v>0</v>
      </c>
      <c r="I263" s="17">
        <v>0</v>
      </c>
      <c r="J263" s="17">
        <v>0</v>
      </c>
      <c r="K263" s="16">
        <v>0</v>
      </c>
      <c r="L263" s="16">
        <v>0</v>
      </c>
      <c r="M263" s="17">
        <v>0</v>
      </c>
      <c r="N263" s="17">
        <v>0</v>
      </c>
      <c r="O263" s="16">
        <v>0</v>
      </c>
      <c r="P263" s="16">
        <v>0</v>
      </c>
      <c r="Q263" s="17">
        <v>0</v>
      </c>
      <c r="R263" s="17">
        <v>0</v>
      </c>
      <c r="S263" s="19">
        <v>0</v>
      </c>
      <c r="T263" s="16">
        <v>0</v>
      </c>
      <c r="U263" s="17">
        <v>0</v>
      </c>
      <c r="V263" s="17">
        <v>0</v>
      </c>
      <c r="W263" s="19">
        <v>0</v>
      </c>
    </row>
    <row r="264" spans="1:23" ht="12.75" customHeight="1">
      <c r="A264" s="20"/>
      <c r="B264" s="21" t="s">
        <v>473</v>
      </c>
      <c r="C264" s="22"/>
      <c r="D264" s="23">
        <f>SUM(D260:D263)</f>
        <v>47825115</v>
      </c>
      <c r="E264" s="24">
        <f>SUM(E260:E263)</f>
        <v>54217995</v>
      </c>
      <c r="F264" s="24">
        <f>SUM(F260:F263)</f>
        <v>21708946</v>
      </c>
      <c r="G264" s="25">
        <f t="shared" si="53"/>
        <v>0.400401121435789</v>
      </c>
      <c r="H264" s="23">
        <f aca="true" t="shared" si="54" ref="H264:W264">SUM(H260:H263)</f>
        <v>1093158</v>
      </c>
      <c r="I264" s="24">
        <f t="shared" si="54"/>
        <v>1666416</v>
      </c>
      <c r="J264" s="24">
        <f t="shared" si="54"/>
        <v>3398154</v>
      </c>
      <c r="K264" s="23">
        <f t="shared" si="54"/>
        <v>6157728</v>
      </c>
      <c r="L264" s="23">
        <f t="shared" si="54"/>
        <v>1438807</v>
      </c>
      <c r="M264" s="24">
        <f t="shared" si="54"/>
        <v>3762845</v>
      </c>
      <c r="N264" s="24">
        <f t="shared" si="54"/>
        <v>2411380</v>
      </c>
      <c r="O264" s="23">
        <f t="shared" si="54"/>
        <v>7613032</v>
      </c>
      <c r="P264" s="23">
        <f t="shared" si="54"/>
        <v>1739490</v>
      </c>
      <c r="Q264" s="24">
        <f t="shared" si="54"/>
        <v>3013981</v>
      </c>
      <c r="R264" s="24">
        <f t="shared" si="54"/>
        <v>3184715</v>
      </c>
      <c r="S264" s="26">
        <f t="shared" si="54"/>
        <v>7938186</v>
      </c>
      <c r="T264" s="23">
        <f t="shared" si="54"/>
        <v>0</v>
      </c>
      <c r="U264" s="24">
        <f t="shared" si="54"/>
        <v>0</v>
      </c>
      <c r="V264" s="24">
        <f t="shared" si="54"/>
        <v>0</v>
      </c>
      <c r="W264" s="26">
        <f t="shared" si="54"/>
        <v>0</v>
      </c>
    </row>
    <row r="265" spans="1:23" ht="12.75" customHeight="1">
      <c r="A265" s="13" t="s">
        <v>27</v>
      </c>
      <c r="B265" s="14" t="s">
        <v>474</v>
      </c>
      <c r="C265" s="15" t="s">
        <v>475</v>
      </c>
      <c r="D265" s="16">
        <v>1498588</v>
      </c>
      <c r="E265" s="17">
        <v>989764</v>
      </c>
      <c r="F265" s="17">
        <v>680285</v>
      </c>
      <c r="G265" s="18">
        <f t="shared" si="53"/>
        <v>0.6873204117345145</v>
      </c>
      <c r="H265" s="16">
        <v>211052</v>
      </c>
      <c r="I265" s="17">
        <v>49037</v>
      </c>
      <c r="J265" s="17">
        <v>110135</v>
      </c>
      <c r="K265" s="16">
        <v>370224</v>
      </c>
      <c r="L265" s="16">
        <v>0</v>
      </c>
      <c r="M265" s="17">
        <v>52355</v>
      </c>
      <c r="N265" s="17">
        <v>180492</v>
      </c>
      <c r="O265" s="16">
        <v>232847</v>
      </c>
      <c r="P265" s="16">
        <v>0</v>
      </c>
      <c r="Q265" s="17">
        <v>77214</v>
      </c>
      <c r="R265" s="17">
        <v>0</v>
      </c>
      <c r="S265" s="19">
        <v>77214</v>
      </c>
      <c r="T265" s="16">
        <v>0</v>
      </c>
      <c r="U265" s="17">
        <v>0</v>
      </c>
      <c r="V265" s="17">
        <v>0</v>
      </c>
      <c r="W265" s="19">
        <v>0</v>
      </c>
    </row>
    <row r="266" spans="1:23" ht="12.75" customHeight="1">
      <c r="A266" s="13" t="s">
        <v>27</v>
      </c>
      <c r="B266" s="14" t="s">
        <v>476</v>
      </c>
      <c r="C266" s="15" t="s">
        <v>477</v>
      </c>
      <c r="D266" s="16">
        <v>14859769</v>
      </c>
      <c r="E266" s="17">
        <v>12650531</v>
      </c>
      <c r="F266" s="17">
        <v>6127634</v>
      </c>
      <c r="G266" s="18">
        <f t="shared" si="53"/>
        <v>0.4843776122915315</v>
      </c>
      <c r="H266" s="16">
        <v>238097</v>
      </c>
      <c r="I266" s="17">
        <v>758926</v>
      </c>
      <c r="J266" s="17">
        <v>732299</v>
      </c>
      <c r="K266" s="16">
        <v>1729322</v>
      </c>
      <c r="L266" s="16">
        <v>826966</v>
      </c>
      <c r="M266" s="17">
        <v>1021355</v>
      </c>
      <c r="N266" s="17">
        <v>380350</v>
      </c>
      <c r="O266" s="16">
        <v>2228671</v>
      </c>
      <c r="P266" s="16">
        <v>188585</v>
      </c>
      <c r="Q266" s="17">
        <v>1030488</v>
      </c>
      <c r="R266" s="17">
        <v>950568</v>
      </c>
      <c r="S266" s="19">
        <v>2169641</v>
      </c>
      <c r="T266" s="16">
        <v>0</v>
      </c>
      <c r="U266" s="17">
        <v>0</v>
      </c>
      <c r="V266" s="17">
        <v>0</v>
      </c>
      <c r="W266" s="19">
        <v>0</v>
      </c>
    </row>
    <row r="267" spans="1:23" ht="12.75" customHeight="1">
      <c r="A267" s="13" t="s">
        <v>27</v>
      </c>
      <c r="B267" s="14" t="s">
        <v>478</v>
      </c>
      <c r="C267" s="15" t="s">
        <v>479</v>
      </c>
      <c r="D267" s="16">
        <v>2384832</v>
      </c>
      <c r="E267" s="17">
        <v>1584832</v>
      </c>
      <c r="F267" s="17">
        <v>566367</v>
      </c>
      <c r="G267" s="18">
        <f t="shared" si="53"/>
        <v>0.35736721620966766</v>
      </c>
      <c r="H267" s="16">
        <v>14607</v>
      </c>
      <c r="I267" s="17">
        <v>75659</v>
      </c>
      <c r="J267" s="17">
        <v>142141</v>
      </c>
      <c r="K267" s="16">
        <v>232407</v>
      </c>
      <c r="L267" s="16">
        <v>12096</v>
      </c>
      <c r="M267" s="17">
        <v>153970</v>
      </c>
      <c r="N267" s="17">
        <v>18558</v>
      </c>
      <c r="O267" s="16">
        <v>184624</v>
      </c>
      <c r="P267" s="16">
        <v>26087</v>
      </c>
      <c r="Q267" s="17">
        <v>123249</v>
      </c>
      <c r="R267" s="17">
        <v>0</v>
      </c>
      <c r="S267" s="19">
        <v>149336</v>
      </c>
      <c r="T267" s="16">
        <v>0</v>
      </c>
      <c r="U267" s="17">
        <v>0</v>
      </c>
      <c r="V267" s="17">
        <v>0</v>
      </c>
      <c r="W267" s="19">
        <v>0</v>
      </c>
    </row>
    <row r="268" spans="1:23" ht="12.75" customHeight="1">
      <c r="A268" s="13" t="s">
        <v>27</v>
      </c>
      <c r="B268" s="14" t="s">
        <v>480</v>
      </c>
      <c r="C268" s="15" t="s">
        <v>481</v>
      </c>
      <c r="D268" s="16">
        <v>10633113</v>
      </c>
      <c r="E268" s="17">
        <v>8737613</v>
      </c>
      <c r="F268" s="17">
        <v>6101350</v>
      </c>
      <c r="G268" s="18">
        <f t="shared" si="53"/>
        <v>0.6982856759620734</v>
      </c>
      <c r="H268" s="16">
        <v>269928</v>
      </c>
      <c r="I268" s="17">
        <v>904748</v>
      </c>
      <c r="J268" s="17">
        <v>570266</v>
      </c>
      <c r="K268" s="16">
        <v>1744942</v>
      </c>
      <c r="L268" s="16">
        <v>1090815</v>
      </c>
      <c r="M268" s="17">
        <v>692065</v>
      </c>
      <c r="N268" s="17">
        <v>1014196</v>
      </c>
      <c r="O268" s="16">
        <v>2797076</v>
      </c>
      <c r="P268" s="16">
        <v>573530</v>
      </c>
      <c r="Q268" s="17">
        <v>564531</v>
      </c>
      <c r="R268" s="17">
        <v>421271</v>
      </c>
      <c r="S268" s="19">
        <v>1559332</v>
      </c>
      <c r="T268" s="16">
        <v>0</v>
      </c>
      <c r="U268" s="17">
        <v>0</v>
      </c>
      <c r="V268" s="17">
        <v>0</v>
      </c>
      <c r="W268" s="19">
        <v>0</v>
      </c>
    </row>
    <row r="269" spans="1:23" ht="12.75" customHeight="1">
      <c r="A269" s="13" t="s">
        <v>27</v>
      </c>
      <c r="B269" s="14" t="s">
        <v>482</v>
      </c>
      <c r="C269" s="15" t="s">
        <v>483</v>
      </c>
      <c r="D269" s="16">
        <v>1320110</v>
      </c>
      <c r="E269" s="17">
        <v>1325110</v>
      </c>
      <c r="F269" s="17">
        <v>1086999</v>
      </c>
      <c r="G269" s="18">
        <f t="shared" si="53"/>
        <v>0.8203085026903427</v>
      </c>
      <c r="H269" s="16">
        <v>26916</v>
      </c>
      <c r="I269" s="17">
        <v>77544</v>
      </c>
      <c r="J269" s="17">
        <v>60509</v>
      </c>
      <c r="K269" s="16">
        <v>164969</v>
      </c>
      <c r="L269" s="16">
        <v>274118</v>
      </c>
      <c r="M269" s="17">
        <v>174894</v>
      </c>
      <c r="N269" s="17">
        <v>78657</v>
      </c>
      <c r="O269" s="16">
        <v>527669</v>
      </c>
      <c r="P269" s="16">
        <v>139746</v>
      </c>
      <c r="Q269" s="17">
        <v>123119</v>
      </c>
      <c r="R269" s="17">
        <v>131496</v>
      </c>
      <c r="S269" s="19">
        <v>394361</v>
      </c>
      <c r="T269" s="16">
        <v>0</v>
      </c>
      <c r="U269" s="17">
        <v>0</v>
      </c>
      <c r="V269" s="17">
        <v>0</v>
      </c>
      <c r="W269" s="19">
        <v>0</v>
      </c>
    </row>
    <row r="270" spans="1:23" ht="12.75" customHeight="1">
      <c r="A270" s="13" t="s">
        <v>27</v>
      </c>
      <c r="B270" s="14" t="s">
        <v>484</v>
      </c>
      <c r="C270" s="15" t="s">
        <v>485</v>
      </c>
      <c r="D270" s="16">
        <v>2579773</v>
      </c>
      <c r="E270" s="17">
        <v>1894573</v>
      </c>
      <c r="F270" s="17">
        <v>427539</v>
      </c>
      <c r="G270" s="18">
        <f t="shared" si="53"/>
        <v>0.2256650970957572</v>
      </c>
      <c r="H270" s="16">
        <v>11726</v>
      </c>
      <c r="I270" s="17">
        <v>35099</v>
      </c>
      <c r="J270" s="17">
        <v>36328</v>
      </c>
      <c r="K270" s="16">
        <v>83153</v>
      </c>
      <c r="L270" s="16">
        <v>14731</v>
      </c>
      <c r="M270" s="17">
        <v>19451</v>
      </c>
      <c r="N270" s="17">
        <v>46546</v>
      </c>
      <c r="O270" s="16">
        <v>80728</v>
      </c>
      <c r="P270" s="16">
        <v>17647</v>
      </c>
      <c r="Q270" s="17">
        <v>122037</v>
      </c>
      <c r="R270" s="17">
        <v>123974</v>
      </c>
      <c r="S270" s="19">
        <v>263658</v>
      </c>
      <c r="T270" s="16">
        <v>0</v>
      </c>
      <c r="U270" s="17">
        <v>0</v>
      </c>
      <c r="V270" s="17">
        <v>0</v>
      </c>
      <c r="W270" s="19">
        <v>0</v>
      </c>
    </row>
    <row r="271" spans="1:23" ht="12.75" customHeight="1">
      <c r="A271" s="13" t="s">
        <v>42</v>
      </c>
      <c r="B271" s="14" t="s">
        <v>486</v>
      </c>
      <c r="C271" s="15" t="s">
        <v>487</v>
      </c>
      <c r="D271" s="16">
        <v>663389</v>
      </c>
      <c r="E271" s="17">
        <v>835543</v>
      </c>
      <c r="F271" s="17">
        <v>461296</v>
      </c>
      <c r="G271" s="18">
        <f t="shared" si="53"/>
        <v>0.5520912747758044</v>
      </c>
      <c r="H271" s="16">
        <v>16475</v>
      </c>
      <c r="I271" s="17">
        <v>53827</v>
      </c>
      <c r="J271" s="17">
        <v>27194</v>
      </c>
      <c r="K271" s="16">
        <v>97496</v>
      </c>
      <c r="L271" s="16">
        <v>69908</v>
      </c>
      <c r="M271" s="17">
        <v>48040</v>
      </c>
      <c r="N271" s="17">
        <v>39648</v>
      </c>
      <c r="O271" s="16">
        <v>157596</v>
      </c>
      <c r="P271" s="16">
        <v>74839</v>
      </c>
      <c r="Q271" s="17">
        <v>83495</v>
      </c>
      <c r="R271" s="17">
        <v>47870</v>
      </c>
      <c r="S271" s="19">
        <v>206204</v>
      </c>
      <c r="T271" s="16">
        <v>0</v>
      </c>
      <c r="U271" s="17">
        <v>0</v>
      </c>
      <c r="V271" s="17">
        <v>0</v>
      </c>
      <c r="W271" s="19">
        <v>0</v>
      </c>
    </row>
    <row r="272" spans="1:23" ht="12.75" customHeight="1">
      <c r="A272" s="20"/>
      <c r="B272" s="21" t="s">
        <v>488</v>
      </c>
      <c r="C272" s="22"/>
      <c r="D272" s="23">
        <f>SUM(D265:D271)</f>
        <v>33939574</v>
      </c>
      <c r="E272" s="24">
        <f>SUM(E265:E271)</f>
        <v>28017966</v>
      </c>
      <c r="F272" s="24">
        <f>SUM(F265:F271)</f>
        <v>15451470</v>
      </c>
      <c r="G272" s="25">
        <f t="shared" si="53"/>
        <v>0.5514843582863939</v>
      </c>
      <c r="H272" s="23">
        <f aca="true" t="shared" si="55" ref="H272:W272">SUM(H265:H271)</f>
        <v>788801</v>
      </c>
      <c r="I272" s="24">
        <f t="shared" si="55"/>
        <v>1954840</v>
      </c>
      <c r="J272" s="24">
        <f t="shared" si="55"/>
        <v>1678872</v>
      </c>
      <c r="K272" s="23">
        <f t="shared" si="55"/>
        <v>4422513</v>
      </c>
      <c r="L272" s="23">
        <f t="shared" si="55"/>
        <v>2288634</v>
      </c>
      <c r="M272" s="24">
        <f t="shared" si="55"/>
        <v>2162130</v>
      </c>
      <c r="N272" s="24">
        <f t="shared" si="55"/>
        <v>1758447</v>
      </c>
      <c r="O272" s="23">
        <f t="shared" si="55"/>
        <v>6209211</v>
      </c>
      <c r="P272" s="23">
        <f t="shared" si="55"/>
        <v>1020434</v>
      </c>
      <c r="Q272" s="24">
        <f t="shared" si="55"/>
        <v>2124133</v>
      </c>
      <c r="R272" s="24">
        <f t="shared" si="55"/>
        <v>1675179</v>
      </c>
      <c r="S272" s="26">
        <f t="shared" si="55"/>
        <v>4819746</v>
      </c>
      <c r="T272" s="23">
        <f t="shared" si="55"/>
        <v>0</v>
      </c>
      <c r="U272" s="24">
        <f t="shared" si="55"/>
        <v>0</v>
      </c>
      <c r="V272" s="24">
        <f t="shared" si="55"/>
        <v>0</v>
      </c>
      <c r="W272" s="26">
        <f t="shared" si="55"/>
        <v>0</v>
      </c>
    </row>
    <row r="273" spans="1:23" ht="12.75" customHeight="1">
      <c r="A273" s="13" t="s">
        <v>27</v>
      </c>
      <c r="B273" s="14" t="s">
        <v>489</v>
      </c>
      <c r="C273" s="15" t="s">
        <v>490</v>
      </c>
      <c r="D273" s="16">
        <v>0</v>
      </c>
      <c r="E273" s="17">
        <v>0</v>
      </c>
      <c r="F273" s="17">
        <v>0</v>
      </c>
      <c r="G273" s="18">
        <f t="shared" si="53"/>
        <v>0</v>
      </c>
      <c r="H273" s="16">
        <v>0</v>
      </c>
      <c r="I273" s="17">
        <v>0</v>
      </c>
      <c r="J273" s="17">
        <v>0</v>
      </c>
      <c r="K273" s="16">
        <v>0</v>
      </c>
      <c r="L273" s="16">
        <v>0</v>
      </c>
      <c r="M273" s="17">
        <v>0</v>
      </c>
      <c r="N273" s="17">
        <v>0</v>
      </c>
      <c r="O273" s="16">
        <v>0</v>
      </c>
      <c r="P273" s="16">
        <v>0</v>
      </c>
      <c r="Q273" s="17">
        <v>0</v>
      </c>
      <c r="R273" s="17">
        <v>0</v>
      </c>
      <c r="S273" s="19">
        <v>0</v>
      </c>
      <c r="T273" s="16">
        <v>0</v>
      </c>
      <c r="U273" s="17">
        <v>0</v>
      </c>
      <c r="V273" s="17">
        <v>0</v>
      </c>
      <c r="W273" s="19">
        <v>0</v>
      </c>
    </row>
    <row r="274" spans="1:23" ht="12.75" customHeight="1">
      <c r="A274" s="13" t="s">
        <v>27</v>
      </c>
      <c r="B274" s="14" t="s">
        <v>491</v>
      </c>
      <c r="C274" s="15" t="s">
        <v>492</v>
      </c>
      <c r="D274" s="16">
        <v>3000313</v>
      </c>
      <c r="E274" s="17">
        <v>4740962</v>
      </c>
      <c r="F274" s="17">
        <v>1514384</v>
      </c>
      <c r="G274" s="18">
        <f t="shared" si="53"/>
        <v>0.31942546681454104</v>
      </c>
      <c r="H274" s="16">
        <v>54105</v>
      </c>
      <c r="I274" s="17">
        <v>203112</v>
      </c>
      <c r="J274" s="17">
        <v>136546</v>
      </c>
      <c r="K274" s="16">
        <v>393763</v>
      </c>
      <c r="L274" s="16">
        <v>168486</v>
      </c>
      <c r="M274" s="17">
        <v>279968</v>
      </c>
      <c r="N274" s="17">
        <v>177193</v>
      </c>
      <c r="O274" s="16">
        <v>625647</v>
      </c>
      <c r="P274" s="16">
        <v>112892</v>
      </c>
      <c r="Q274" s="17">
        <v>151557</v>
      </c>
      <c r="R274" s="17">
        <v>230525</v>
      </c>
      <c r="S274" s="19">
        <v>494974</v>
      </c>
      <c r="T274" s="16">
        <v>0</v>
      </c>
      <c r="U274" s="17">
        <v>0</v>
      </c>
      <c r="V274" s="17">
        <v>0</v>
      </c>
      <c r="W274" s="19">
        <v>0</v>
      </c>
    </row>
    <row r="275" spans="1:23" ht="12.75" customHeight="1">
      <c r="A275" s="13" t="s">
        <v>27</v>
      </c>
      <c r="B275" s="14" t="s">
        <v>493</v>
      </c>
      <c r="C275" s="15" t="s">
        <v>494</v>
      </c>
      <c r="D275" s="16">
        <v>31</v>
      </c>
      <c r="E275" s="17">
        <v>31</v>
      </c>
      <c r="F275" s="17">
        <v>1754142</v>
      </c>
      <c r="G275" s="18">
        <f t="shared" si="53"/>
        <v>56585.22580645161</v>
      </c>
      <c r="H275" s="16">
        <v>0</v>
      </c>
      <c r="I275" s="17">
        <v>0</v>
      </c>
      <c r="J275" s="17">
        <v>653832</v>
      </c>
      <c r="K275" s="16">
        <v>653832</v>
      </c>
      <c r="L275" s="16">
        <v>270583</v>
      </c>
      <c r="M275" s="17">
        <v>28940</v>
      </c>
      <c r="N275" s="17">
        <v>0</v>
      </c>
      <c r="O275" s="16">
        <v>299523</v>
      </c>
      <c r="P275" s="16">
        <v>267016</v>
      </c>
      <c r="Q275" s="17">
        <v>429936</v>
      </c>
      <c r="R275" s="17">
        <v>103835</v>
      </c>
      <c r="S275" s="19">
        <v>800787</v>
      </c>
      <c r="T275" s="16">
        <v>0</v>
      </c>
      <c r="U275" s="17">
        <v>0</v>
      </c>
      <c r="V275" s="17">
        <v>0</v>
      </c>
      <c r="W275" s="19">
        <v>0</v>
      </c>
    </row>
    <row r="276" spans="1:23" ht="12.75" customHeight="1">
      <c r="A276" s="13" t="s">
        <v>27</v>
      </c>
      <c r="B276" s="14" t="s">
        <v>495</v>
      </c>
      <c r="C276" s="15" t="s">
        <v>496</v>
      </c>
      <c r="D276" s="16">
        <v>3069747</v>
      </c>
      <c r="E276" s="17">
        <v>3069747</v>
      </c>
      <c r="F276" s="17">
        <v>1331245</v>
      </c>
      <c r="G276" s="18">
        <f t="shared" si="53"/>
        <v>0.4336660317609236</v>
      </c>
      <c r="H276" s="16">
        <v>200629</v>
      </c>
      <c r="I276" s="17">
        <v>49268</v>
      </c>
      <c r="J276" s="17">
        <v>63283</v>
      </c>
      <c r="K276" s="16">
        <v>313180</v>
      </c>
      <c r="L276" s="16">
        <v>98393</v>
      </c>
      <c r="M276" s="17">
        <v>111436</v>
      </c>
      <c r="N276" s="17">
        <v>181673</v>
      </c>
      <c r="O276" s="16">
        <v>391502</v>
      </c>
      <c r="P276" s="16">
        <v>206662</v>
      </c>
      <c r="Q276" s="17">
        <v>162210</v>
      </c>
      <c r="R276" s="17">
        <v>257691</v>
      </c>
      <c r="S276" s="19">
        <v>626563</v>
      </c>
      <c r="T276" s="16">
        <v>0</v>
      </c>
      <c r="U276" s="17">
        <v>0</v>
      </c>
      <c r="V276" s="17">
        <v>0</v>
      </c>
      <c r="W276" s="19">
        <v>0</v>
      </c>
    </row>
    <row r="277" spans="1:23" ht="12.75" customHeight="1">
      <c r="A277" s="13" t="s">
        <v>27</v>
      </c>
      <c r="B277" s="14" t="s">
        <v>497</v>
      </c>
      <c r="C277" s="15" t="s">
        <v>498</v>
      </c>
      <c r="D277" s="16">
        <v>2174445</v>
      </c>
      <c r="E277" s="17">
        <v>2174445</v>
      </c>
      <c r="F277" s="17">
        <v>1488988</v>
      </c>
      <c r="G277" s="18">
        <f t="shared" si="53"/>
        <v>0.6847669175352791</v>
      </c>
      <c r="H277" s="16">
        <v>206255</v>
      </c>
      <c r="I277" s="17">
        <v>435474</v>
      </c>
      <c r="J277" s="17">
        <v>101720</v>
      </c>
      <c r="K277" s="16">
        <v>743449</v>
      </c>
      <c r="L277" s="16">
        <v>73921</v>
      </c>
      <c r="M277" s="17">
        <v>66179</v>
      </c>
      <c r="N277" s="17">
        <v>149466</v>
      </c>
      <c r="O277" s="16">
        <v>289566</v>
      </c>
      <c r="P277" s="16">
        <v>222694</v>
      </c>
      <c r="Q277" s="17">
        <v>162638</v>
      </c>
      <c r="R277" s="17">
        <v>70641</v>
      </c>
      <c r="S277" s="19">
        <v>455973</v>
      </c>
      <c r="T277" s="16">
        <v>0</v>
      </c>
      <c r="U277" s="17">
        <v>0</v>
      </c>
      <c r="V277" s="17">
        <v>0</v>
      </c>
      <c r="W277" s="19">
        <v>0</v>
      </c>
    </row>
    <row r="278" spans="1:23" ht="12.75" customHeight="1">
      <c r="A278" s="13" t="s">
        <v>27</v>
      </c>
      <c r="B278" s="14" t="s">
        <v>499</v>
      </c>
      <c r="C278" s="15" t="s">
        <v>500</v>
      </c>
      <c r="D278" s="16">
        <v>1848472</v>
      </c>
      <c r="E278" s="17">
        <v>2415973</v>
      </c>
      <c r="F278" s="17">
        <v>338569</v>
      </c>
      <c r="G278" s="18">
        <f t="shared" si="53"/>
        <v>0.14013774160555603</v>
      </c>
      <c r="H278" s="16">
        <v>18579</v>
      </c>
      <c r="I278" s="17">
        <v>25244</v>
      </c>
      <c r="J278" s="17">
        <v>17789</v>
      </c>
      <c r="K278" s="16">
        <v>61612</v>
      </c>
      <c r="L278" s="16">
        <v>55532</v>
      </c>
      <c r="M278" s="17">
        <v>32926</v>
      </c>
      <c r="N278" s="17">
        <v>8227</v>
      </c>
      <c r="O278" s="16">
        <v>96685</v>
      </c>
      <c r="P278" s="16">
        <v>112329</v>
      </c>
      <c r="Q278" s="17">
        <v>67943</v>
      </c>
      <c r="R278" s="17">
        <v>0</v>
      </c>
      <c r="S278" s="19">
        <v>180272</v>
      </c>
      <c r="T278" s="16">
        <v>0</v>
      </c>
      <c r="U278" s="17">
        <v>0</v>
      </c>
      <c r="V278" s="17">
        <v>0</v>
      </c>
      <c r="W278" s="19">
        <v>0</v>
      </c>
    </row>
    <row r="279" spans="1:23" ht="12.75" customHeight="1">
      <c r="A279" s="13" t="s">
        <v>27</v>
      </c>
      <c r="B279" s="14" t="s">
        <v>501</v>
      </c>
      <c r="C279" s="15" t="s">
        <v>502</v>
      </c>
      <c r="D279" s="16">
        <v>4122300</v>
      </c>
      <c r="E279" s="17">
        <v>9106400</v>
      </c>
      <c r="F279" s="17">
        <v>0</v>
      </c>
      <c r="G279" s="18">
        <f t="shared" si="53"/>
        <v>0</v>
      </c>
      <c r="H279" s="16">
        <v>0</v>
      </c>
      <c r="I279" s="17">
        <v>0</v>
      </c>
      <c r="J279" s="17">
        <v>0</v>
      </c>
      <c r="K279" s="16">
        <v>0</v>
      </c>
      <c r="L279" s="16">
        <v>0</v>
      </c>
      <c r="M279" s="17">
        <v>0</v>
      </c>
      <c r="N279" s="17">
        <v>0</v>
      </c>
      <c r="O279" s="16">
        <v>0</v>
      </c>
      <c r="P279" s="16">
        <v>0</v>
      </c>
      <c r="Q279" s="17">
        <v>0</v>
      </c>
      <c r="R279" s="17">
        <v>0</v>
      </c>
      <c r="S279" s="19">
        <v>0</v>
      </c>
      <c r="T279" s="16">
        <v>0</v>
      </c>
      <c r="U279" s="17">
        <v>0</v>
      </c>
      <c r="V279" s="17">
        <v>0</v>
      </c>
      <c r="W279" s="19">
        <v>0</v>
      </c>
    </row>
    <row r="280" spans="1:23" ht="12.75" customHeight="1">
      <c r="A280" s="13" t="s">
        <v>27</v>
      </c>
      <c r="B280" s="14" t="s">
        <v>503</v>
      </c>
      <c r="C280" s="15" t="s">
        <v>504</v>
      </c>
      <c r="D280" s="16">
        <v>7280392</v>
      </c>
      <c r="E280" s="17">
        <v>6797810</v>
      </c>
      <c r="F280" s="17">
        <v>98753</v>
      </c>
      <c r="G280" s="18">
        <f t="shared" si="53"/>
        <v>0.014527178606051067</v>
      </c>
      <c r="H280" s="16">
        <v>4840</v>
      </c>
      <c r="I280" s="17">
        <v>0</v>
      </c>
      <c r="J280" s="17">
        <v>0</v>
      </c>
      <c r="K280" s="16">
        <v>4840</v>
      </c>
      <c r="L280" s="16">
        <v>0</v>
      </c>
      <c r="M280" s="17">
        <v>62609</v>
      </c>
      <c r="N280" s="17">
        <v>0</v>
      </c>
      <c r="O280" s="16">
        <v>62609</v>
      </c>
      <c r="P280" s="16">
        <v>31304</v>
      </c>
      <c r="Q280" s="17">
        <v>0</v>
      </c>
      <c r="R280" s="17">
        <v>0</v>
      </c>
      <c r="S280" s="19">
        <v>31304</v>
      </c>
      <c r="T280" s="16">
        <v>0</v>
      </c>
      <c r="U280" s="17">
        <v>0</v>
      </c>
      <c r="V280" s="17">
        <v>0</v>
      </c>
      <c r="W280" s="19">
        <v>0</v>
      </c>
    </row>
    <row r="281" spans="1:23" ht="12.75" customHeight="1">
      <c r="A281" s="13" t="s">
        <v>42</v>
      </c>
      <c r="B281" s="14" t="s">
        <v>505</v>
      </c>
      <c r="C281" s="15" t="s">
        <v>506</v>
      </c>
      <c r="D281" s="16">
        <v>0</v>
      </c>
      <c r="E281" s="17">
        <v>0</v>
      </c>
      <c r="F281" s="17">
        <v>0</v>
      </c>
      <c r="G281" s="18">
        <f t="shared" si="53"/>
        <v>0</v>
      </c>
      <c r="H281" s="16">
        <v>0</v>
      </c>
      <c r="I281" s="17">
        <v>0</v>
      </c>
      <c r="J281" s="17">
        <v>0</v>
      </c>
      <c r="K281" s="16">
        <v>0</v>
      </c>
      <c r="L281" s="16">
        <v>0</v>
      </c>
      <c r="M281" s="17">
        <v>0</v>
      </c>
      <c r="N281" s="17">
        <v>0</v>
      </c>
      <c r="O281" s="16">
        <v>0</v>
      </c>
      <c r="P281" s="16">
        <v>0</v>
      </c>
      <c r="Q281" s="17">
        <v>0</v>
      </c>
      <c r="R281" s="17">
        <v>0</v>
      </c>
      <c r="S281" s="19">
        <v>0</v>
      </c>
      <c r="T281" s="16">
        <v>0</v>
      </c>
      <c r="U281" s="17">
        <v>0</v>
      </c>
      <c r="V281" s="17">
        <v>0</v>
      </c>
      <c r="W281" s="19">
        <v>0</v>
      </c>
    </row>
    <row r="282" spans="1:23" ht="12.75" customHeight="1">
      <c r="A282" s="20"/>
      <c r="B282" s="21" t="s">
        <v>507</v>
      </c>
      <c r="C282" s="22"/>
      <c r="D282" s="23">
        <f>SUM(D273:D281)</f>
        <v>21495700</v>
      </c>
      <c r="E282" s="24">
        <f>SUM(E273:E281)</f>
        <v>28305368</v>
      </c>
      <c r="F282" s="24">
        <f>SUM(F273:F281)</f>
        <v>6526081</v>
      </c>
      <c r="G282" s="25">
        <f t="shared" si="53"/>
        <v>0.2305598358586965</v>
      </c>
      <c r="H282" s="23">
        <f aca="true" t="shared" si="56" ref="H282:W282">SUM(H273:H281)</f>
        <v>484408</v>
      </c>
      <c r="I282" s="24">
        <f t="shared" si="56"/>
        <v>713098</v>
      </c>
      <c r="J282" s="24">
        <f t="shared" si="56"/>
        <v>973170</v>
      </c>
      <c r="K282" s="23">
        <f t="shared" si="56"/>
        <v>2170676</v>
      </c>
      <c r="L282" s="23">
        <f t="shared" si="56"/>
        <v>666915</v>
      </c>
      <c r="M282" s="24">
        <f t="shared" si="56"/>
        <v>582058</v>
      </c>
      <c r="N282" s="24">
        <f t="shared" si="56"/>
        <v>516559</v>
      </c>
      <c r="O282" s="23">
        <f t="shared" si="56"/>
        <v>1765532</v>
      </c>
      <c r="P282" s="23">
        <f t="shared" si="56"/>
        <v>952897</v>
      </c>
      <c r="Q282" s="24">
        <f t="shared" si="56"/>
        <v>974284</v>
      </c>
      <c r="R282" s="24">
        <f t="shared" si="56"/>
        <v>662692</v>
      </c>
      <c r="S282" s="26">
        <f t="shared" si="56"/>
        <v>2589873</v>
      </c>
      <c r="T282" s="23">
        <f t="shared" si="56"/>
        <v>0</v>
      </c>
      <c r="U282" s="24">
        <f t="shared" si="56"/>
        <v>0</v>
      </c>
      <c r="V282" s="24">
        <f t="shared" si="56"/>
        <v>0</v>
      </c>
      <c r="W282" s="26">
        <f t="shared" si="56"/>
        <v>0</v>
      </c>
    </row>
    <row r="283" spans="1:23" ht="12.75" customHeight="1">
      <c r="A283" s="13" t="s">
        <v>27</v>
      </c>
      <c r="B283" s="14" t="s">
        <v>508</v>
      </c>
      <c r="C283" s="15" t="s">
        <v>509</v>
      </c>
      <c r="D283" s="16">
        <v>92900</v>
      </c>
      <c r="E283" s="17">
        <v>92900</v>
      </c>
      <c r="F283" s="17">
        <v>638863</v>
      </c>
      <c r="G283" s="18">
        <f t="shared" si="53"/>
        <v>6.876889128094725</v>
      </c>
      <c r="H283" s="16">
        <v>190585</v>
      </c>
      <c r="I283" s="17">
        <v>12757</v>
      </c>
      <c r="J283" s="17">
        <v>430108</v>
      </c>
      <c r="K283" s="16">
        <v>633450</v>
      </c>
      <c r="L283" s="16">
        <v>7958</v>
      </c>
      <c r="M283" s="17">
        <v>0</v>
      </c>
      <c r="N283" s="17">
        <v>0</v>
      </c>
      <c r="O283" s="16">
        <v>7958</v>
      </c>
      <c r="P283" s="16">
        <v>0</v>
      </c>
      <c r="Q283" s="17">
        <v>-2545</v>
      </c>
      <c r="R283" s="17">
        <v>0</v>
      </c>
      <c r="S283" s="19">
        <v>-2545</v>
      </c>
      <c r="T283" s="16">
        <v>0</v>
      </c>
      <c r="U283" s="17">
        <v>0</v>
      </c>
      <c r="V283" s="17">
        <v>0</v>
      </c>
      <c r="W283" s="19">
        <v>0</v>
      </c>
    </row>
    <row r="284" spans="1:23" ht="12.75" customHeight="1">
      <c r="A284" s="13" t="s">
        <v>27</v>
      </c>
      <c r="B284" s="14" t="s">
        <v>510</v>
      </c>
      <c r="C284" s="15" t="s">
        <v>511</v>
      </c>
      <c r="D284" s="16">
        <v>2279293</v>
      </c>
      <c r="E284" s="17">
        <v>2567673</v>
      </c>
      <c r="F284" s="17">
        <v>177407</v>
      </c>
      <c r="G284" s="18">
        <f t="shared" si="53"/>
        <v>0.06909252073764845</v>
      </c>
      <c r="H284" s="16">
        <v>32903</v>
      </c>
      <c r="I284" s="17">
        <v>1</v>
      </c>
      <c r="J284" s="17">
        <v>26081</v>
      </c>
      <c r="K284" s="16">
        <v>58985</v>
      </c>
      <c r="L284" s="16">
        <v>40401</v>
      </c>
      <c r="M284" s="17">
        <v>9161</v>
      </c>
      <c r="N284" s="17">
        <v>31079</v>
      </c>
      <c r="O284" s="16">
        <v>80641</v>
      </c>
      <c r="P284" s="16">
        <v>4475</v>
      </c>
      <c r="Q284" s="17">
        <v>23250</v>
      </c>
      <c r="R284" s="17">
        <v>10056</v>
      </c>
      <c r="S284" s="19">
        <v>37781</v>
      </c>
      <c r="T284" s="16">
        <v>0</v>
      </c>
      <c r="U284" s="17">
        <v>0</v>
      </c>
      <c r="V284" s="17">
        <v>0</v>
      </c>
      <c r="W284" s="19">
        <v>0</v>
      </c>
    </row>
    <row r="285" spans="1:23" ht="12.75" customHeight="1">
      <c r="A285" s="13" t="s">
        <v>27</v>
      </c>
      <c r="B285" s="14" t="s">
        <v>512</v>
      </c>
      <c r="C285" s="15" t="s">
        <v>513</v>
      </c>
      <c r="D285" s="16">
        <v>98903933</v>
      </c>
      <c r="E285" s="17">
        <v>102403797</v>
      </c>
      <c r="F285" s="17">
        <v>45766562</v>
      </c>
      <c r="G285" s="18">
        <f t="shared" si="53"/>
        <v>0.44692251010965933</v>
      </c>
      <c r="H285" s="16">
        <v>0</v>
      </c>
      <c r="I285" s="17">
        <v>0</v>
      </c>
      <c r="J285" s="17">
        <v>0</v>
      </c>
      <c r="K285" s="16">
        <v>0</v>
      </c>
      <c r="L285" s="16">
        <v>8985192</v>
      </c>
      <c r="M285" s="17">
        <v>4559204</v>
      </c>
      <c r="N285" s="17">
        <v>7741721</v>
      </c>
      <c r="O285" s="16">
        <v>21286117</v>
      </c>
      <c r="P285" s="16">
        <v>7869412</v>
      </c>
      <c r="Q285" s="17">
        <v>10425628</v>
      </c>
      <c r="R285" s="17">
        <v>6185405</v>
      </c>
      <c r="S285" s="19">
        <v>24480445</v>
      </c>
      <c r="T285" s="16">
        <v>0</v>
      </c>
      <c r="U285" s="17">
        <v>0</v>
      </c>
      <c r="V285" s="17">
        <v>0</v>
      </c>
      <c r="W285" s="19">
        <v>0</v>
      </c>
    </row>
    <row r="286" spans="1:23" ht="12.75" customHeight="1">
      <c r="A286" s="13" t="s">
        <v>27</v>
      </c>
      <c r="B286" s="14" t="s">
        <v>514</v>
      </c>
      <c r="C286" s="15" t="s">
        <v>515</v>
      </c>
      <c r="D286" s="16">
        <v>0</v>
      </c>
      <c r="E286" s="17">
        <v>0</v>
      </c>
      <c r="F286" s="17">
        <v>0</v>
      </c>
      <c r="G286" s="18">
        <f t="shared" si="53"/>
        <v>0</v>
      </c>
      <c r="H286" s="16">
        <v>0</v>
      </c>
      <c r="I286" s="17">
        <v>0</v>
      </c>
      <c r="J286" s="17">
        <v>0</v>
      </c>
      <c r="K286" s="16">
        <v>0</v>
      </c>
      <c r="L286" s="16">
        <v>0</v>
      </c>
      <c r="M286" s="17">
        <v>0</v>
      </c>
      <c r="N286" s="17">
        <v>0</v>
      </c>
      <c r="O286" s="16">
        <v>0</v>
      </c>
      <c r="P286" s="16">
        <v>0</v>
      </c>
      <c r="Q286" s="17">
        <v>0</v>
      </c>
      <c r="R286" s="17">
        <v>0</v>
      </c>
      <c r="S286" s="19">
        <v>0</v>
      </c>
      <c r="T286" s="16">
        <v>0</v>
      </c>
      <c r="U286" s="17">
        <v>0</v>
      </c>
      <c r="V286" s="17">
        <v>0</v>
      </c>
      <c r="W286" s="19">
        <v>0</v>
      </c>
    </row>
    <row r="287" spans="1:23" ht="12.75" customHeight="1">
      <c r="A287" s="13" t="s">
        <v>27</v>
      </c>
      <c r="B287" s="14" t="s">
        <v>516</v>
      </c>
      <c r="C287" s="15" t="s">
        <v>517</v>
      </c>
      <c r="D287" s="16">
        <v>23247653</v>
      </c>
      <c r="E287" s="17">
        <v>22556846</v>
      </c>
      <c r="F287" s="17">
        <v>8913606</v>
      </c>
      <c r="G287" s="18">
        <f t="shared" si="53"/>
        <v>0.3951618945308223</v>
      </c>
      <c r="H287" s="16">
        <v>104242</v>
      </c>
      <c r="I287" s="17">
        <v>656865</v>
      </c>
      <c r="J287" s="17">
        <v>970947</v>
      </c>
      <c r="K287" s="16">
        <v>1732054</v>
      </c>
      <c r="L287" s="16">
        <v>711140</v>
      </c>
      <c r="M287" s="17">
        <v>1340149</v>
      </c>
      <c r="N287" s="17">
        <v>864725</v>
      </c>
      <c r="O287" s="16">
        <v>2916014</v>
      </c>
      <c r="P287" s="16">
        <v>1077766</v>
      </c>
      <c r="Q287" s="17">
        <v>1358606</v>
      </c>
      <c r="R287" s="17">
        <v>1829166</v>
      </c>
      <c r="S287" s="19">
        <v>4265538</v>
      </c>
      <c r="T287" s="16">
        <v>0</v>
      </c>
      <c r="U287" s="17">
        <v>0</v>
      </c>
      <c r="V287" s="17">
        <v>0</v>
      </c>
      <c r="W287" s="19">
        <v>0</v>
      </c>
    </row>
    <row r="288" spans="1:23" ht="12.75" customHeight="1">
      <c r="A288" s="13" t="s">
        <v>42</v>
      </c>
      <c r="B288" s="14" t="s">
        <v>518</v>
      </c>
      <c r="C288" s="15" t="s">
        <v>519</v>
      </c>
      <c r="D288" s="16">
        <v>287977</v>
      </c>
      <c r="E288" s="17">
        <v>100000</v>
      </c>
      <c r="F288" s="17">
        <v>174084</v>
      </c>
      <c r="G288" s="18">
        <f t="shared" si="53"/>
        <v>1.74084</v>
      </c>
      <c r="H288" s="16">
        <v>5301</v>
      </c>
      <c r="I288" s="17">
        <v>625</v>
      </c>
      <c r="J288" s="17">
        <v>0</v>
      </c>
      <c r="K288" s="16">
        <v>5926</v>
      </c>
      <c r="L288" s="16">
        <v>11800</v>
      </c>
      <c r="M288" s="17">
        <v>78832</v>
      </c>
      <c r="N288" s="17">
        <v>40000</v>
      </c>
      <c r="O288" s="16">
        <v>130632</v>
      </c>
      <c r="P288" s="16">
        <v>21079</v>
      </c>
      <c r="Q288" s="17">
        <v>4818</v>
      </c>
      <c r="R288" s="17">
        <v>11629</v>
      </c>
      <c r="S288" s="19">
        <v>37526</v>
      </c>
      <c r="T288" s="16">
        <v>0</v>
      </c>
      <c r="U288" s="17">
        <v>0</v>
      </c>
      <c r="V288" s="17">
        <v>0</v>
      </c>
      <c r="W288" s="19">
        <v>0</v>
      </c>
    </row>
    <row r="289" spans="1:23" ht="12.75" customHeight="1">
      <c r="A289" s="20"/>
      <c r="B289" s="21" t="s">
        <v>520</v>
      </c>
      <c r="C289" s="22"/>
      <c r="D289" s="23">
        <f>SUM(D283:D288)</f>
        <v>124811756</v>
      </c>
      <c r="E289" s="24">
        <f>SUM(E283:E288)</f>
        <v>127721216</v>
      </c>
      <c r="F289" s="24">
        <f>SUM(F283:F288)</f>
        <v>55670522</v>
      </c>
      <c r="G289" s="25">
        <f t="shared" si="53"/>
        <v>0.43587528950554305</v>
      </c>
      <c r="H289" s="23">
        <f aca="true" t="shared" si="57" ref="H289:W289">SUM(H283:H288)</f>
        <v>333031</v>
      </c>
      <c r="I289" s="24">
        <f t="shared" si="57"/>
        <v>670248</v>
      </c>
      <c r="J289" s="24">
        <f t="shared" si="57"/>
        <v>1427136</v>
      </c>
      <c r="K289" s="23">
        <f t="shared" si="57"/>
        <v>2430415</v>
      </c>
      <c r="L289" s="23">
        <f t="shared" si="57"/>
        <v>9756491</v>
      </c>
      <c r="M289" s="24">
        <f t="shared" si="57"/>
        <v>5987346</v>
      </c>
      <c r="N289" s="24">
        <f t="shared" si="57"/>
        <v>8677525</v>
      </c>
      <c r="O289" s="23">
        <f t="shared" si="57"/>
        <v>24421362</v>
      </c>
      <c r="P289" s="23">
        <f t="shared" si="57"/>
        <v>8972732</v>
      </c>
      <c r="Q289" s="24">
        <f t="shared" si="57"/>
        <v>11809757</v>
      </c>
      <c r="R289" s="24">
        <f t="shared" si="57"/>
        <v>8036256</v>
      </c>
      <c r="S289" s="26">
        <f t="shared" si="57"/>
        <v>28818745</v>
      </c>
      <c r="T289" s="23">
        <f t="shared" si="57"/>
        <v>0</v>
      </c>
      <c r="U289" s="24">
        <f t="shared" si="57"/>
        <v>0</v>
      </c>
      <c r="V289" s="24">
        <f t="shared" si="57"/>
        <v>0</v>
      </c>
      <c r="W289" s="26">
        <f t="shared" si="57"/>
        <v>0</v>
      </c>
    </row>
    <row r="290" spans="1:23" ht="12.75" customHeight="1">
      <c r="A290" s="13" t="s">
        <v>27</v>
      </c>
      <c r="B290" s="14" t="s">
        <v>521</v>
      </c>
      <c r="C290" s="15" t="s">
        <v>522</v>
      </c>
      <c r="D290" s="16">
        <v>262452227</v>
      </c>
      <c r="E290" s="17">
        <v>263645727</v>
      </c>
      <c r="F290" s="17">
        <v>165262775</v>
      </c>
      <c r="G290" s="18">
        <f t="shared" si="53"/>
        <v>0.6268365388679332</v>
      </c>
      <c r="H290" s="16">
        <v>11713598</v>
      </c>
      <c r="I290" s="17">
        <v>15575717</v>
      </c>
      <c r="J290" s="17">
        <v>16008845</v>
      </c>
      <c r="K290" s="16">
        <v>43298160</v>
      </c>
      <c r="L290" s="16">
        <v>25830957</v>
      </c>
      <c r="M290" s="17">
        <v>22600083</v>
      </c>
      <c r="N290" s="17">
        <v>22720077</v>
      </c>
      <c r="O290" s="16">
        <v>71151117</v>
      </c>
      <c r="P290" s="16">
        <v>16536701</v>
      </c>
      <c r="Q290" s="17">
        <v>15444860</v>
      </c>
      <c r="R290" s="17">
        <v>18831937</v>
      </c>
      <c r="S290" s="19">
        <v>50813498</v>
      </c>
      <c r="T290" s="16">
        <v>0</v>
      </c>
      <c r="U290" s="17">
        <v>0</v>
      </c>
      <c r="V290" s="17">
        <v>0</v>
      </c>
      <c r="W290" s="19">
        <v>0</v>
      </c>
    </row>
    <row r="291" spans="1:23" ht="12.75" customHeight="1">
      <c r="A291" s="13" t="s">
        <v>27</v>
      </c>
      <c r="B291" s="14" t="s">
        <v>523</v>
      </c>
      <c r="C291" s="15" t="s">
        <v>524</v>
      </c>
      <c r="D291" s="16">
        <v>1730845</v>
      </c>
      <c r="E291" s="17">
        <v>2343160</v>
      </c>
      <c r="F291" s="17">
        <v>154955</v>
      </c>
      <c r="G291" s="18">
        <f t="shared" si="53"/>
        <v>0.0661307806551836</v>
      </c>
      <c r="H291" s="16">
        <v>0</v>
      </c>
      <c r="I291" s="17">
        <v>3400</v>
      </c>
      <c r="J291" s="17">
        <v>0</v>
      </c>
      <c r="K291" s="16">
        <v>3400</v>
      </c>
      <c r="L291" s="16">
        <v>0</v>
      </c>
      <c r="M291" s="17">
        <v>0</v>
      </c>
      <c r="N291" s="17">
        <v>0</v>
      </c>
      <c r="O291" s="16">
        <v>0</v>
      </c>
      <c r="P291" s="16">
        <v>150813</v>
      </c>
      <c r="Q291" s="17">
        <v>0</v>
      </c>
      <c r="R291" s="17">
        <v>742</v>
      </c>
      <c r="S291" s="19">
        <v>151555</v>
      </c>
      <c r="T291" s="16">
        <v>0</v>
      </c>
      <c r="U291" s="17">
        <v>0</v>
      </c>
      <c r="V291" s="17">
        <v>0</v>
      </c>
      <c r="W291" s="19">
        <v>0</v>
      </c>
    </row>
    <row r="292" spans="1:23" ht="12.75" customHeight="1">
      <c r="A292" s="13" t="s">
        <v>27</v>
      </c>
      <c r="B292" s="14" t="s">
        <v>525</v>
      </c>
      <c r="C292" s="15" t="s">
        <v>526</v>
      </c>
      <c r="D292" s="16">
        <v>150000</v>
      </c>
      <c r="E292" s="17">
        <v>50000</v>
      </c>
      <c r="F292" s="17">
        <v>0</v>
      </c>
      <c r="G292" s="18">
        <f t="shared" si="53"/>
        <v>0</v>
      </c>
      <c r="H292" s="16">
        <v>0</v>
      </c>
      <c r="I292" s="17">
        <v>0</v>
      </c>
      <c r="J292" s="17">
        <v>0</v>
      </c>
      <c r="K292" s="16">
        <v>0</v>
      </c>
      <c r="L292" s="16">
        <v>0</v>
      </c>
      <c r="M292" s="17">
        <v>0</v>
      </c>
      <c r="N292" s="17">
        <v>0</v>
      </c>
      <c r="O292" s="16">
        <v>0</v>
      </c>
      <c r="P292" s="16">
        <v>0</v>
      </c>
      <c r="Q292" s="17">
        <v>0</v>
      </c>
      <c r="R292" s="17">
        <v>0</v>
      </c>
      <c r="S292" s="19">
        <v>0</v>
      </c>
      <c r="T292" s="16">
        <v>0</v>
      </c>
      <c r="U292" s="17">
        <v>0</v>
      </c>
      <c r="V292" s="17">
        <v>0</v>
      </c>
      <c r="W292" s="19">
        <v>0</v>
      </c>
    </row>
    <row r="293" spans="1:23" ht="12.75" customHeight="1">
      <c r="A293" s="13" t="s">
        <v>27</v>
      </c>
      <c r="B293" s="14" t="s">
        <v>527</v>
      </c>
      <c r="C293" s="15" t="s">
        <v>528</v>
      </c>
      <c r="D293" s="16">
        <v>7480171</v>
      </c>
      <c r="E293" s="17">
        <v>12760877</v>
      </c>
      <c r="F293" s="17">
        <v>4699290</v>
      </c>
      <c r="G293" s="18">
        <f t="shared" si="53"/>
        <v>0.36825760486524556</v>
      </c>
      <c r="H293" s="16">
        <v>58360</v>
      </c>
      <c r="I293" s="17">
        <v>31033</v>
      </c>
      <c r="J293" s="17">
        <v>5000</v>
      </c>
      <c r="K293" s="16">
        <v>94393</v>
      </c>
      <c r="L293" s="16">
        <v>879629</v>
      </c>
      <c r="M293" s="17">
        <v>912663</v>
      </c>
      <c r="N293" s="17">
        <v>601812</v>
      </c>
      <c r="O293" s="16">
        <v>2394104</v>
      </c>
      <c r="P293" s="16">
        <v>339136</v>
      </c>
      <c r="Q293" s="17">
        <v>880285</v>
      </c>
      <c r="R293" s="17">
        <v>991372</v>
      </c>
      <c r="S293" s="19">
        <v>2210793</v>
      </c>
      <c r="T293" s="16">
        <v>0</v>
      </c>
      <c r="U293" s="17">
        <v>0</v>
      </c>
      <c r="V293" s="17">
        <v>0</v>
      </c>
      <c r="W293" s="19">
        <v>0</v>
      </c>
    </row>
    <row r="294" spans="1:23" ht="12.75" customHeight="1">
      <c r="A294" s="13" t="s">
        <v>42</v>
      </c>
      <c r="B294" s="14" t="s">
        <v>529</v>
      </c>
      <c r="C294" s="15" t="s">
        <v>530</v>
      </c>
      <c r="D294" s="16">
        <v>8770640</v>
      </c>
      <c r="E294" s="17">
        <v>8698640</v>
      </c>
      <c r="F294" s="17">
        <v>2921844</v>
      </c>
      <c r="G294" s="18">
        <f t="shared" si="53"/>
        <v>0.3358966459124645</v>
      </c>
      <c r="H294" s="16">
        <v>60992</v>
      </c>
      <c r="I294" s="17">
        <v>175496</v>
      </c>
      <c r="J294" s="17">
        <v>274041</v>
      </c>
      <c r="K294" s="16">
        <v>510529</v>
      </c>
      <c r="L294" s="16">
        <v>154698</v>
      </c>
      <c r="M294" s="17">
        <v>618737</v>
      </c>
      <c r="N294" s="17">
        <v>346083</v>
      </c>
      <c r="O294" s="16">
        <v>1119518</v>
      </c>
      <c r="P294" s="16">
        <v>103924</v>
      </c>
      <c r="Q294" s="17">
        <v>476791</v>
      </c>
      <c r="R294" s="17">
        <v>711082</v>
      </c>
      <c r="S294" s="19">
        <v>1291797</v>
      </c>
      <c r="T294" s="16">
        <v>0</v>
      </c>
      <c r="U294" s="17">
        <v>0</v>
      </c>
      <c r="V294" s="17">
        <v>0</v>
      </c>
      <c r="W294" s="19">
        <v>0</v>
      </c>
    </row>
    <row r="295" spans="1:23" ht="12.75" customHeight="1">
      <c r="A295" s="20"/>
      <c r="B295" s="21" t="s">
        <v>531</v>
      </c>
      <c r="C295" s="22"/>
      <c r="D295" s="23">
        <f>SUM(D290:D294)</f>
        <v>280583883</v>
      </c>
      <c r="E295" s="24">
        <f>SUM(E290:E294)</f>
        <v>287498404</v>
      </c>
      <c r="F295" s="24">
        <f>SUM(F290:F294)</f>
        <v>173038864</v>
      </c>
      <c r="G295" s="25">
        <f t="shared" si="53"/>
        <v>0.601877650771237</v>
      </c>
      <c r="H295" s="23">
        <f aca="true" t="shared" si="58" ref="H295:W295">SUM(H290:H294)</f>
        <v>11832950</v>
      </c>
      <c r="I295" s="24">
        <f t="shared" si="58"/>
        <v>15785646</v>
      </c>
      <c r="J295" s="24">
        <f t="shared" si="58"/>
        <v>16287886</v>
      </c>
      <c r="K295" s="23">
        <f t="shared" si="58"/>
        <v>43906482</v>
      </c>
      <c r="L295" s="23">
        <f t="shared" si="58"/>
        <v>26865284</v>
      </c>
      <c r="M295" s="24">
        <f t="shared" si="58"/>
        <v>24131483</v>
      </c>
      <c r="N295" s="24">
        <f t="shared" si="58"/>
        <v>23667972</v>
      </c>
      <c r="O295" s="23">
        <f t="shared" si="58"/>
        <v>74664739</v>
      </c>
      <c r="P295" s="23">
        <f t="shared" si="58"/>
        <v>17130574</v>
      </c>
      <c r="Q295" s="24">
        <f t="shared" si="58"/>
        <v>16801936</v>
      </c>
      <c r="R295" s="24">
        <f t="shared" si="58"/>
        <v>20535133</v>
      </c>
      <c r="S295" s="26">
        <f t="shared" si="58"/>
        <v>54467643</v>
      </c>
      <c r="T295" s="23">
        <f t="shared" si="58"/>
        <v>0</v>
      </c>
      <c r="U295" s="24">
        <f t="shared" si="58"/>
        <v>0</v>
      </c>
      <c r="V295" s="24">
        <f t="shared" si="58"/>
        <v>0</v>
      </c>
      <c r="W295" s="26">
        <f t="shared" si="58"/>
        <v>0</v>
      </c>
    </row>
    <row r="296" spans="1:23" ht="12.75" customHeight="1">
      <c r="A296" s="46"/>
      <c r="B296" s="47" t="s">
        <v>532</v>
      </c>
      <c r="C296" s="48"/>
      <c r="D296" s="49">
        <f>SUM(D260:D263,D265:D271,D273:D281,D283:D288,D290:D294)</f>
        <v>508656028</v>
      </c>
      <c r="E296" s="50">
        <f>SUM(E260:E263,E265:E271,E273:E281,E283:E288,E290:E294)</f>
        <v>525760949</v>
      </c>
      <c r="F296" s="50">
        <f>SUM(F260:F263,F265:F271,F273:F281,F283:F288,F290:F294)</f>
        <v>272395883</v>
      </c>
      <c r="G296" s="51">
        <f t="shared" si="53"/>
        <v>0.5180983553801368</v>
      </c>
      <c r="H296" s="49">
        <f aca="true" t="shared" si="59" ref="H296:W296">SUM(H260:H263,H265:H271,H273:H281,H283:H288,H290:H294)</f>
        <v>14532348</v>
      </c>
      <c r="I296" s="50">
        <f t="shared" si="59"/>
        <v>20790248</v>
      </c>
      <c r="J296" s="50">
        <f t="shared" si="59"/>
        <v>23765218</v>
      </c>
      <c r="K296" s="49">
        <f t="shared" si="59"/>
        <v>59087814</v>
      </c>
      <c r="L296" s="49">
        <f t="shared" si="59"/>
        <v>41016131</v>
      </c>
      <c r="M296" s="50">
        <f t="shared" si="59"/>
        <v>36625862</v>
      </c>
      <c r="N296" s="50">
        <f t="shared" si="59"/>
        <v>37031883</v>
      </c>
      <c r="O296" s="49">
        <f t="shared" si="59"/>
        <v>114673876</v>
      </c>
      <c r="P296" s="49">
        <f t="shared" si="59"/>
        <v>29816127</v>
      </c>
      <c r="Q296" s="50">
        <f t="shared" si="59"/>
        <v>34724091</v>
      </c>
      <c r="R296" s="50">
        <f t="shared" si="59"/>
        <v>34093975</v>
      </c>
      <c r="S296" s="53">
        <f t="shared" si="59"/>
        <v>98634193</v>
      </c>
      <c r="T296" s="23">
        <f t="shared" si="59"/>
        <v>0</v>
      </c>
      <c r="U296" s="24">
        <f t="shared" si="59"/>
        <v>0</v>
      </c>
      <c r="V296" s="24">
        <f t="shared" si="59"/>
        <v>0</v>
      </c>
      <c r="W296" s="26">
        <f t="shared" si="59"/>
        <v>0</v>
      </c>
    </row>
    <row r="297" spans="1:23" ht="12.75" customHeight="1">
      <c r="A297" s="8"/>
      <c r="B297" s="9" t="s">
        <v>601</v>
      </c>
      <c r="C297" s="10"/>
      <c r="D297" s="27"/>
      <c r="E297" s="28"/>
      <c r="F297" s="28"/>
      <c r="G297" s="29"/>
      <c r="H297" s="27"/>
      <c r="I297" s="28"/>
      <c r="J297" s="28"/>
      <c r="K297" s="27"/>
      <c r="L297" s="27"/>
      <c r="M297" s="28"/>
      <c r="N297" s="28"/>
      <c r="O297" s="27"/>
      <c r="P297" s="27"/>
      <c r="Q297" s="28"/>
      <c r="R297" s="28"/>
      <c r="S297" s="30"/>
      <c r="T297" s="27"/>
      <c r="U297" s="28"/>
      <c r="V297" s="28"/>
      <c r="W297" s="30"/>
    </row>
    <row r="298" spans="1:23" ht="12.75" customHeight="1">
      <c r="A298" s="12"/>
      <c r="B298" s="9" t="s">
        <v>533</v>
      </c>
      <c r="C298" s="10"/>
      <c r="D298" s="27"/>
      <c r="E298" s="28"/>
      <c r="F298" s="28"/>
      <c r="G298" s="29"/>
      <c r="H298" s="27"/>
      <c r="I298" s="28"/>
      <c r="J298" s="28"/>
      <c r="K298" s="27"/>
      <c r="L298" s="27"/>
      <c r="M298" s="28"/>
      <c r="N298" s="28"/>
      <c r="O298" s="27"/>
      <c r="P298" s="27"/>
      <c r="Q298" s="28"/>
      <c r="R298" s="28"/>
      <c r="S298" s="30"/>
      <c r="T298" s="27"/>
      <c r="U298" s="28"/>
      <c r="V298" s="28"/>
      <c r="W298" s="30"/>
    </row>
    <row r="299" spans="1:23" ht="12.75" customHeight="1">
      <c r="A299" s="13" t="s">
        <v>21</v>
      </c>
      <c r="B299" s="14" t="s">
        <v>534</v>
      </c>
      <c r="C299" s="15" t="s">
        <v>535</v>
      </c>
      <c r="D299" s="16">
        <v>4618658503</v>
      </c>
      <c r="E299" s="17">
        <v>4080633471</v>
      </c>
      <c r="F299" s="17">
        <v>901193923</v>
      </c>
      <c r="G299" s="18">
        <f aca="true" t="shared" si="60" ref="G299:G336">IF($E299=0,0,$F299/$E299)</f>
        <v>0.22084657428915158</v>
      </c>
      <c r="H299" s="16">
        <v>38575821</v>
      </c>
      <c r="I299" s="17">
        <v>75301219</v>
      </c>
      <c r="J299" s="17">
        <v>122147416</v>
      </c>
      <c r="K299" s="16">
        <v>236024456</v>
      </c>
      <c r="L299" s="16">
        <v>150595036</v>
      </c>
      <c r="M299" s="17">
        <v>118587701</v>
      </c>
      <c r="N299" s="17">
        <v>116012785</v>
      </c>
      <c r="O299" s="16">
        <v>385195522</v>
      </c>
      <c r="P299" s="16">
        <v>69556121</v>
      </c>
      <c r="Q299" s="17">
        <v>91541440</v>
      </c>
      <c r="R299" s="17">
        <v>118876384</v>
      </c>
      <c r="S299" s="19">
        <v>279973945</v>
      </c>
      <c r="T299" s="16">
        <v>0</v>
      </c>
      <c r="U299" s="17">
        <v>0</v>
      </c>
      <c r="V299" s="17">
        <v>0</v>
      </c>
      <c r="W299" s="19">
        <v>0</v>
      </c>
    </row>
    <row r="300" spans="1:23" ht="12.75" customHeight="1">
      <c r="A300" s="20"/>
      <c r="B300" s="21" t="s">
        <v>26</v>
      </c>
      <c r="C300" s="22"/>
      <c r="D300" s="23">
        <f>D299</f>
        <v>4618658503</v>
      </c>
      <c r="E300" s="24">
        <f>E299</f>
        <v>4080633471</v>
      </c>
      <c r="F300" s="24">
        <f>F299</f>
        <v>901193923</v>
      </c>
      <c r="G300" s="25">
        <f t="shared" si="60"/>
        <v>0.22084657428915158</v>
      </c>
      <c r="H300" s="23">
        <f aca="true" t="shared" si="61" ref="H300:W300">H299</f>
        <v>38575821</v>
      </c>
      <c r="I300" s="24">
        <f t="shared" si="61"/>
        <v>75301219</v>
      </c>
      <c r="J300" s="24">
        <f t="shared" si="61"/>
        <v>122147416</v>
      </c>
      <c r="K300" s="23">
        <f t="shared" si="61"/>
        <v>236024456</v>
      </c>
      <c r="L300" s="23">
        <f t="shared" si="61"/>
        <v>150595036</v>
      </c>
      <c r="M300" s="24">
        <f t="shared" si="61"/>
        <v>118587701</v>
      </c>
      <c r="N300" s="24">
        <f t="shared" si="61"/>
        <v>116012785</v>
      </c>
      <c r="O300" s="23">
        <f t="shared" si="61"/>
        <v>385195522</v>
      </c>
      <c r="P300" s="23">
        <f t="shared" si="61"/>
        <v>69556121</v>
      </c>
      <c r="Q300" s="24">
        <f t="shared" si="61"/>
        <v>91541440</v>
      </c>
      <c r="R300" s="24">
        <f t="shared" si="61"/>
        <v>118876384</v>
      </c>
      <c r="S300" s="26">
        <f t="shared" si="61"/>
        <v>279973945</v>
      </c>
      <c r="T300" s="23">
        <f t="shared" si="61"/>
        <v>0</v>
      </c>
      <c r="U300" s="24">
        <f t="shared" si="61"/>
        <v>0</v>
      </c>
      <c r="V300" s="24">
        <f t="shared" si="61"/>
        <v>0</v>
      </c>
      <c r="W300" s="26">
        <f t="shared" si="61"/>
        <v>0</v>
      </c>
    </row>
    <row r="301" spans="1:23" ht="12.75" customHeight="1">
      <c r="A301" s="13" t="s">
        <v>27</v>
      </c>
      <c r="B301" s="14" t="s">
        <v>536</v>
      </c>
      <c r="C301" s="15" t="s">
        <v>537</v>
      </c>
      <c r="D301" s="16">
        <v>13202631</v>
      </c>
      <c r="E301" s="17">
        <v>11334273</v>
      </c>
      <c r="F301" s="17">
        <v>3220444</v>
      </c>
      <c r="G301" s="18">
        <f t="shared" si="60"/>
        <v>0.2841332655389543</v>
      </c>
      <c r="H301" s="16">
        <v>63153</v>
      </c>
      <c r="I301" s="17">
        <v>328406</v>
      </c>
      <c r="J301" s="17">
        <v>176548</v>
      </c>
      <c r="K301" s="16">
        <v>568107</v>
      </c>
      <c r="L301" s="16">
        <v>321339</v>
      </c>
      <c r="M301" s="17">
        <v>684678</v>
      </c>
      <c r="N301" s="17">
        <v>478789</v>
      </c>
      <c r="O301" s="16">
        <v>1484806</v>
      </c>
      <c r="P301" s="16">
        <v>214140</v>
      </c>
      <c r="Q301" s="17">
        <v>441606</v>
      </c>
      <c r="R301" s="17">
        <v>511785</v>
      </c>
      <c r="S301" s="19">
        <v>1167531</v>
      </c>
      <c r="T301" s="16">
        <v>0</v>
      </c>
      <c r="U301" s="17">
        <v>0</v>
      </c>
      <c r="V301" s="17">
        <v>0</v>
      </c>
      <c r="W301" s="19">
        <v>0</v>
      </c>
    </row>
    <row r="302" spans="1:23" ht="12.75" customHeight="1">
      <c r="A302" s="13" t="s">
        <v>27</v>
      </c>
      <c r="B302" s="14" t="s">
        <v>538</v>
      </c>
      <c r="C302" s="15" t="s">
        <v>539</v>
      </c>
      <c r="D302" s="16">
        <v>32989680</v>
      </c>
      <c r="E302" s="17">
        <v>34055290</v>
      </c>
      <c r="F302" s="17">
        <v>21187740</v>
      </c>
      <c r="G302" s="18">
        <f t="shared" si="60"/>
        <v>0.6221570863146372</v>
      </c>
      <c r="H302" s="16">
        <v>1927616</v>
      </c>
      <c r="I302" s="17">
        <v>2249843</v>
      </c>
      <c r="J302" s="17">
        <v>2339967</v>
      </c>
      <c r="K302" s="16">
        <v>6517426</v>
      </c>
      <c r="L302" s="16">
        <v>2571421</v>
      </c>
      <c r="M302" s="17">
        <v>3447511</v>
      </c>
      <c r="N302" s="17">
        <v>1705736</v>
      </c>
      <c r="O302" s="16">
        <v>7724668</v>
      </c>
      <c r="P302" s="16">
        <v>2480362</v>
      </c>
      <c r="Q302" s="17">
        <v>2262255</v>
      </c>
      <c r="R302" s="17">
        <v>2203029</v>
      </c>
      <c r="S302" s="19">
        <v>6945646</v>
      </c>
      <c r="T302" s="16">
        <v>0</v>
      </c>
      <c r="U302" s="17">
        <v>0</v>
      </c>
      <c r="V302" s="17">
        <v>0</v>
      </c>
      <c r="W302" s="19">
        <v>0</v>
      </c>
    </row>
    <row r="303" spans="1:23" ht="12.75" customHeight="1">
      <c r="A303" s="13" t="s">
        <v>27</v>
      </c>
      <c r="B303" s="14" t="s">
        <v>540</v>
      </c>
      <c r="C303" s="15" t="s">
        <v>541</v>
      </c>
      <c r="D303" s="16">
        <v>20579140</v>
      </c>
      <c r="E303" s="17">
        <v>22607517</v>
      </c>
      <c r="F303" s="17">
        <v>14869746</v>
      </c>
      <c r="G303" s="18">
        <f t="shared" si="60"/>
        <v>0.6577345933213276</v>
      </c>
      <c r="H303" s="16">
        <v>1419710</v>
      </c>
      <c r="I303" s="17">
        <v>1300114</v>
      </c>
      <c r="J303" s="17">
        <v>1303128</v>
      </c>
      <c r="K303" s="16">
        <v>4022952</v>
      </c>
      <c r="L303" s="16">
        <v>1923668</v>
      </c>
      <c r="M303" s="17">
        <v>2268315</v>
      </c>
      <c r="N303" s="17">
        <v>1746420</v>
      </c>
      <c r="O303" s="16">
        <v>5938403</v>
      </c>
      <c r="P303" s="16">
        <v>1621364</v>
      </c>
      <c r="Q303" s="17">
        <v>1583225</v>
      </c>
      <c r="R303" s="17">
        <v>1703802</v>
      </c>
      <c r="S303" s="19">
        <v>4908391</v>
      </c>
      <c r="T303" s="16">
        <v>0</v>
      </c>
      <c r="U303" s="17">
        <v>0</v>
      </c>
      <c r="V303" s="17">
        <v>0</v>
      </c>
      <c r="W303" s="19">
        <v>0</v>
      </c>
    </row>
    <row r="304" spans="1:23" ht="12.75" customHeight="1">
      <c r="A304" s="13" t="s">
        <v>27</v>
      </c>
      <c r="B304" s="14" t="s">
        <v>542</v>
      </c>
      <c r="C304" s="15" t="s">
        <v>543</v>
      </c>
      <c r="D304" s="16">
        <v>65971927</v>
      </c>
      <c r="E304" s="17">
        <v>57168065</v>
      </c>
      <c r="F304" s="17">
        <v>31887220</v>
      </c>
      <c r="G304" s="18">
        <f t="shared" si="60"/>
        <v>0.5577802921963513</v>
      </c>
      <c r="H304" s="16">
        <v>1058459</v>
      </c>
      <c r="I304" s="17">
        <v>3500557</v>
      </c>
      <c r="J304" s="17">
        <v>3610046</v>
      </c>
      <c r="K304" s="16">
        <v>8169062</v>
      </c>
      <c r="L304" s="16">
        <v>5031749</v>
      </c>
      <c r="M304" s="17">
        <v>4395569</v>
      </c>
      <c r="N304" s="17">
        <v>4946489</v>
      </c>
      <c r="O304" s="16">
        <v>14373807</v>
      </c>
      <c r="P304" s="16">
        <v>3171203</v>
      </c>
      <c r="Q304" s="17">
        <v>3177525</v>
      </c>
      <c r="R304" s="17">
        <v>2995623</v>
      </c>
      <c r="S304" s="19">
        <v>9344351</v>
      </c>
      <c r="T304" s="16">
        <v>0</v>
      </c>
      <c r="U304" s="17">
        <v>0</v>
      </c>
      <c r="V304" s="17">
        <v>0</v>
      </c>
      <c r="W304" s="19">
        <v>0</v>
      </c>
    </row>
    <row r="305" spans="1:23" ht="12.75" customHeight="1">
      <c r="A305" s="13" t="s">
        <v>27</v>
      </c>
      <c r="B305" s="14" t="s">
        <v>544</v>
      </c>
      <c r="C305" s="15" t="s">
        <v>545</v>
      </c>
      <c r="D305" s="16">
        <v>51511364</v>
      </c>
      <c r="E305" s="17">
        <v>53190955</v>
      </c>
      <c r="F305" s="17">
        <v>36456789</v>
      </c>
      <c r="G305" s="18">
        <f t="shared" si="60"/>
        <v>0.6853945186733346</v>
      </c>
      <c r="H305" s="16">
        <v>2562163</v>
      </c>
      <c r="I305" s="17">
        <v>3867129</v>
      </c>
      <c r="J305" s="17">
        <v>4578998</v>
      </c>
      <c r="K305" s="16">
        <v>11008290</v>
      </c>
      <c r="L305" s="16">
        <v>3638369</v>
      </c>
      <c r="M305" s="17">
        <v>5670916</v>
      </c>
      <c r="N305" s="17">
        <v>2757293</v>
      </c>
      <c r="O305" s="16">
        <v>12066578</v>
      </c>
      <c r="P305" s="16">
        <v>3570109</v>
      </c>
      <c r="Q305" s="17">
        <v>5415176</v>
      </c>
      <c r="R305" s="17">
        <v>4396636</v>
      </c>
      <c r="S305" s="19">
        <v>13381921</v>
      </c>
      <c r="T305" s="16">
        <v>0</v>
      </c>
      <c r="U305" s="17">
        <v>0</v>
      </c>
      <c r="V305" s="17">
        <v>0</v>
      </c>
      <c r="W305" s="19">
        <v>0</v>
      </c>
    </row>
    <row r="306" spans="1:23" ht="12.75" customHeight="1">
      <c r="A306" s="13" t="s">
        <v>42</v>
      </c>
      <c r="B306" s="14" t="s">
        <v>546</v>
      </c>
      <c r="C306" s="15" t="s">
        <v>547</v>
      </c>
      <c r="D306" s="16">
        <v>10980070</v>
      </c>
      <c r="E306" s="17">
        <v>13911570</v>
      </c>
      <c r="F306" s="17">
        <v>6842499</v>
      </c>
      <c r="G306" s="18">
        <f t="shared" si="60"/>
        <v>0.49185670632430417</v>
      </c>
      <c r="H306" s="16">
        <v>21136</v>
      </c>
      <c r="I306" s="17">
        <v>547592</v>
      </c>
      <c r="J306" s="17">
        <v>976589</v>
      </c>
      <c r="K306" s="16">
        <v>1545317</v>
      </c>
      <c r="L306" s="16">
        <v>1223150</v>
      </c>
      <c r="M306" s="17">
        <v>846795</v>
      </c>
      <c r="N306" s="17">
        <v>1344470</v>
      </c>
      <c r="O306" s="16">
        <v>3414415</v>
      </c>
      <c r="P306" s="16">
        <v>408063</v>
      </c>
      <c r="Q306" s="17">
        <v>972962</v>
      </c>
      <c r="R306" s="17">
        <v>501742</v>
      </c>
      <c r="S306" s="19">
        <v>1882767</v>
      </c>
      <c r="T306" s="16">
        <v>0</v>
      </c>
      <c r="U306" s="17">
        <v>0</v>
      </c>
      <c r="V306" s="17">
        <v>0</v>
      </c>
      <c r="W306" s="19">
        <v>0</v>
      </c>
    </row>
    <row r="307" spans="1:23" ht="12.75" customHeight="1">
      <c r="A307" s="20"/>
      <c r="B307" s="21" t="s">
        <v>548</v>
      </c>
      <c r="C307" s="22"/>
      <c r="D307" s="23">
        <f>SUM(D301:D306)</f>
        <v>195234812</v>
      </c>
      <c r="E307" s="24">
        <f>SUM(E301:E306)</f>
        <v>192267670</v>
      </c>
      <c r="F307" s="24">
        <f>SUM(F301:F306)</f>
        <v>114464438</v>
      </c>
      <c r="G307" s="25">
        <f t="shared" si="60"/>
        <v>0.595338977166572</v>
      </c>
      <c r="H307" s="23">
        <f aca="true" t="shared" si="62" ref="H307:W307">SUM(H301:H306)</f>
        <v>7052237</v>
      </c>
      <c r="I307" s="24">
        <f t="shared" si="62"/>
        <v>11793641</v>
      </c>
      <c r="J307" s="24">
        <f t="shared" si="62"/>
        <v>12985276</v>
      </c>
      <c r="K307" s="23">
        <f t="shared" si="62"/>
        <v>31831154</v>
      </c>
      <c r="L307" s="23">
        <f t="shared" si="62"/>
        <v>14709696</v>
      </c>
      <c r="M307" s="24">
        <f t="shared" si="62"/>
        <v>17313784</v>
      </c>
      <c r="N307" s="24">
        <f t="shared" si="62"/>
        <v>12979197</v>
      </c>
      <c r="O307" s="23">
        <f t="shared" si="62"/>
        <v>45002677</v>
      </c>
      <c r="P307" s="23">
        <f t="shared" si="62"/>
        <v>11465241</v>
      </c>
      <c r="Q307" s="24">
        <f t="shared" si="62"/>
        <v>13852749</v>
      </c>
      <c r="R307" s="24">
        <f t="shared" si="62"/>
        <v>12312617</v>
      </c>
      <c r="S307" s="26">
        <f t="shared" si="62"/>
        <v>37630607</v>
      </c>
      <c r="T307" s="23">
        <f t="shared" si="62"/>
        <v>0</v>
      </c>
      <c r="U307" s="24">
        <f t="shared" si="62"/>
        <v>0</v>
      </c>
      <c r="V307" s="24">
        <f t="shared" si="62"/>
        <v>0</v>
      </c>
      <c r="W307" s="26">
        <f t="shared" si="62"/>
        <v>0</v>
      </c>
    </row>
    <row r="308" spans="1:23" ht="12.75" customHeight="1">
      <c r="A308" s="13" t="s">
        <v>27</v>
      </c>
      <c r="B308" s="14" t="s">
        <v>549</v>
      </c>
      <c r="C308" s="15" t="s">
        <v>550</v>
      </c>
      <c r="D308" s="16">
        <v>18282154</v>
      </c>
      <c r="E308" s="17">
        <v>19856159</v>
      </c>
      <c r="F308" s="17">
        <v>12096364</v>
      </c>
      <c r="G308" s="18">
        <f t="shared" si="60"/>
        <v>0.6091995939395932</v>
      </c>
      <c r="H308" s="16">
        <v>373440</v>
      </c>
      <c r="I308" s="17">
        <v>892595</v>
      </c>
      <c r="J308" s="17">
        <v>1210847</v>
      </c>
      <c r="K308" s="16">
        <v>2476882</v>
      </c>
      <c r="L308" s="16">
        <v>2760792</v>
      </c>
      <c r="M308" s="17">
        <v>2779499</v>
      </c>
      <c r="N308" s="17">
        <v>1153295</v>
      </c>
      <c r="O308" s="16">
        <v>6693586</v>
      </c>
      <c r="P308" s="16">
        <v>575161</v>
      </c>
      <c r="Q308" s="17">
        <v>661434</v>
      </c>
      <c r="R308" s="17">
        <v>1689301</v>
      </c>
      <c r="S308" s="19">
        <v>2925896</v>
      </c>
      <c r="T308" s="16">
        <v>0</v>
      </c>
      <c r="U308" s="17">
        <v>0</v>
      </c>
      <c r="V308" s="17">
        <v>0</v>
      </c>
      <c r="W308" s="19">
        <v>0</v>
      </c>
    </row>
    <row r="309" spans="1:23" ht="12.75" customHeight="1">
      <c r="A309" s="13" t="s">
        <v>27</v>
      </c>
      <c r="B309" s="14" t="s">
        <v>551</v>
      </c>
      <c r="C309" s="15" t="s">
        <v>552</v>
      </c>
      <c r="D309" s="16">
        <v>224155762</v>
      </c>
      <c r="E309" s="17">
        <v>248957787</v>
      </c>
      <c r="F309" s="17">
        <v>183209449</v>
      </c>
      <c r="G309" s="18">
        <f t="shared" si="60"/>
        <v>0.7359056778569453</v>
      </c>
      <c r="H309" s="16">
        <v>11859998</v>
      </c>
      <c r="I309" s="17">
        <v>16970229</v>
      </c>
      <c r="J309" s="17">
        <v>18791426</v>
      </c>
      <c r="K309" s="16">
        <v>47621653</v>
      </c>
      <c r="L309" s="16">
        <v>19852098</v>
      </c>
      <c r="M309" s="17">
        <v>26037058</v>
      </c>
      <c r="N309" s="17">
        <v>23219628</v>
      </c>
      <c r="O309" s="16">
        <v>69108784</v>
      </c>
      <c r="P309" s="16">
        <v>18951396</v>
      </c>
      <c r="Q309" s="17">
        <v>26361981</v>
      </c>
      <c r="R309" s="17">
        <v>21165635</v>
      </c>
      <c r="S309" s="19">
        <v>66479012</v>
      </c>
      <c r="T309" s="16">
        <v>0</v>
      </c>
      <c r="U309" s="17">
        <v>0</v>
      </c>
      <c r="V309" s="17">
        <v>0</v>
      </c>
      <c r="W309" s="19">
        <v>0</v>
      </c>
    </row>
    <row r="310" spans="1:23" ht="12.75" customHeight="1">
      <c r="A310" s="13" t="s">
        <v>27</v>
      </c>
      <c r="B310" s="14" t="s">
        <v>553</v>
      </c>
      <c r="C310" s="15" t="s">
        <v>554</v>
      </c>
      <c r="D310" s="16">
        <v>90823292</v>
      </c>
      <c r="E310" s="17">
        <v>83803012</v>
      </c>
      <c r="F310" s="17">
        <v>47165951</v>
      </c>
      <c r="G310" s="18">
        <f t="shared" si="60"/>
        <v>0.562819281483582</v>
      </c>
      <c r="H310" s="16">
        <v>573924</v>
      </c>
      <c r="I310" s="17">
        <v>1222893</v>
      </c>
      <c r="J310" s="17">
        <v>3406017</v>
      </c>
      <c r="K310" s="16">
        <v>5202834</v>
      </c>
      <c r="L310" s="16">
        <v>9298017</v>
      </c>
      <c r="M310" s="17">
        <v>4152072</v>
      </c>
      <c r="N310" s="17">
        <v>6027687</v>
      </c>
      <c r="O310" s="16">
        <v>19477776</v>
      </c>
      <c r="P310" s="16">
        <v>9497406</v>
      </c>
      <c r="Q310" s="17">
        <v>7844132</v>
      </c>
      <c r="R310" s="17">
        <v>5143803</v>
      </c>
      <c r="S310" s="19">
        <v>22485341</v>
      </c>
      <c r="T310" s="16">
        <v>0</v>
      </c>
      <c r="U310" s="17">
        <v>0</v>
      </c>
      <c r="V310" s="17">
        <v>0</v>
      </c>
      <c r="W310" s="19">
        <v>0</v>
      </c>
    </row>
    <row r="311" spans="1:23" ht="12.75" customHeight="1">
      <c r="A311" s="13" t="s">
        <v>27</v>
      </c>
      <c r="B311" s="14" t="s">
        <v>555</v>
      </c>
      <c r="C311" s="15" t="s">
        <v>556</v>
      </c>
      <c r="D311" s="16">
        <v>51222300</v>
      </c>
      <c r="E311" s="17">
        <v>61329009</v>
      </c>
      <c r="F311" s="17">
        <v>36104917</v>
      </c>
      <c r="G311" s="18">
        <f t="shared" si="60"/>
        <v>0.5887086321580706</v>
      </c>
      <c r="H311" s="16">
        <v>869450</v>
      </c>
      <c r="I311" s="17">
        <v>1815151</v>
      </c>
      <c r="J311" s="17">
        <v>5090478</v>
      </c>
      <c r="K311" s="16">
        <v>7775079</v>
      </c>
      <c r="L311" s="16">
        <v>4421751</v>
      </c>
      <c r="M311" s="17">
        <v>5751255</v>
      </c>
      <c r="N311" s="17">
        <v>5292752</v>
      </c>
      <c r="O311" s="16">
        <v>15465758</v>
      </c>
      <c r="P311" s="16">
        <v>4195404</v>
      </c>
      <c r="Q311" s="17">
        <v>4984281</v>
      </c>
      <c r="R311" s="17">
        <v>3684395</v>
      </c>
      <c r="S311" s="19">
        <v>12864080</v>
      </c>
      <c r="T311" s="16">
        <v>0</v>
      </c>
      <c r="U311" s="17">
        <v>0</v>
      </c>
      <c r="V311" s="17">
        <v>0</v>
      </c>
      <c r="W311" s="19">
        <v>0</v>
      </c>
    </row>
    <row r="312" spans="1:23" ht="12.75" customHeight="1">
      <c r="A312" s="13" t="s">
        <v>27</v>
      </c>
      <c r="B312" s="14" t="s">
        <v>557</v>
      </c>
      <c r="C312" s="15" t="s">
        <v>558</v>
      </c>
      <c r="D312" s="16">
        <v>32588500</v>
      </c>
      <c r="E312" s="17">
        <v>35053558</v>
      </c>
      <c r="F312" s="17">
        <v>16802196</v>
      </c>
      <c r="G312" s="18">
        <f t="shared" si="60"/>
        <v>0.4793292595290897</v>
      </c>
      <c r="H312" s="16">
        <v>793015</v>
      </c>
      <c r="I312" s="17">
        <v>1667606</v>
      </c>
      <c r="J312" s="17">
        <v>3485520</v>
      </c>
      <c r="K312" s="16">
        <v>5946141</v>
      </c>
      <c r="L312" s="16">
        <v>1991601</v>
      </c>
      <c r="M312" s="17">
        <v>2497463</v>
      </c>
      <c r="N312" s="17">
        <v>753804</v>
      </c>
      <c r="O312" s="16">
        <v>5242868</v>
      </c>
      <c r="P312" s="16">
        <v>1823133</v>
      </c>
      <c r="Q312" s="17">
        <v>1677267</v>
      </c>
      <c r="R312" s="17">
        <v>2112787</v>
      </c>
      <c r="S312" s="19">
        <v>5613187</v>
      </c>
      <c r="T312" s="16">
        <v>0</v>
      </c>
      <c r="U312" s="17">
        <v>0</v>
      </c>
      <c r="V312" s="17">
        <v>0</v>
      </c>
      <c r="W312" s="19">
        <v>0</v>
      </c>
    </row>
    <row r="313" spans="1:23" ht="12.75" customHeight="1">
      <c r="A313" s="13" t="s">
        <v>42</v>
      </c>
      <c r="B313" s="14" t="s">
        <v>559</v>
      </c>
      <c r="C313" s="15" t="s">
        <v>560</v>
      </c>
      <c r="D313" s="16">
        <v>9489509</v>
      </c>
      <c r="E313" s="17">
        <v>7860068</v>
      </c>
      <c r="F313" s="17">
        <v>3883359</v>
      </c>
      <c r="G313" s="18">
        <f t="shared" si="60"/>
        <v>0.4940617562087249</v>
      </c>
      <c r="H313" s="16">
        <v>7832</v>
      </c>
      <c r="I313" s="17">
        <v>176885</v>
      </c>
      <c r="J313" s="17">
        <v>648832</v>
      </c>
      <c r="K313" s="16">
        <v>833549</v>
      </c>
      <c r="L313" s="16">
        <v>411042</v>
      </c>
      <c r="M313" s="17">
        <v>414562</v>
      </c>
      <c r="N313" s="17">
        <v>633994</v>
      </c>
      <c r="O313" s="16">
        <v>1459598</v>
      </c>
      <c r="P313" s="16">
        <v>501344</v>
      </c>
      <c r="Q313" s="17">
        <v>480948</v>
      </c>
      <c r="R313" s="17">
        <v>607920</v>
      </c>
      <c r="S313" s="19">
        <v>1590212</v>
      </c>
      <c r="T313" s="16">
        <v>0</v>
      </c>
      <c r="U313" s="17">
        <v>0</v>
      </c>
      <c r="V313" s="17">
        <v>0</v>
      </c>
      <c r="W313" s="19">
        <v>0</v>
      </c>
    </row>
    <row r="314" spans="1:23" ht="12.75" customHeight="1">
      <c r="A314" s="20"/>
      <c r="B314" s="21" t="s">
        <v>561</v>
      </c>
      <c r="C314" s="22"/>
      <c r="D314" s="23">
        <f>SUM(D308:D313)</f>
        <v>426561517</v>
      </c>
      <c r="E314" s="24">
        <f>SUM(E308:E313)</f>
        <v>456859593</v>
      </c>
      <c r="F314" s="24">
        <f>SUM(F308:F313)</f>
        <v>299262236</v>
      </c>
      <c r="G314" s="25">
        <f t="shared" si="60"/>
        <v>0.6550420316992227</v>
      </c>
      <c r="H314" s="23">
        <f aca="true" t="shared" si="63" ref="H314:W314">SUM(H308:H313)</f>
        <v>14477659</v>
      </c>
      <c r="I314" s="24">
        <f t="shared" si="63"/>
        <v>22745359</v>
      </c>
      <c r="J314" s="24">
        <f t="shared" si="63"/>
        <v>32633120</v>
      </c>
      <c r="K314" s="23">
        <f t="shared" si="63"/>
        <v>69856138</v>
      </c>
      <c r="L314" s="23">
        <f t="shared" si="63"/>
        <v>38735301</v>
      </c>
      <c r="M314" s="24">
        <f t="shared" si="63"/>
        <v>41631909</v>
      </c>
      <c r="N314" s="24">
        <f t="shared" si="63"/>
        <v>37081160</v>
      </c>
      <c r="O314" s="23">
        <f t="shared" si="63"/>
        <v>117448370</v>
      </c>
      <c r="P314" s="23">
        <f t="shared" si="63"/>
        <v>35543844</v>
      </c>
      <c r="Q314" s="24">
        <f t="shared" si="63"/>
        <v>42010043</v>
      </c>
      <c r="R314" s="24">
        <f t="shared" si="63"/>
        <v>34403841</v>
      </c>
      <c r="S314" s="26">
        <f t="shared" si="63"/>
        <v>111957728</v>
      </c>
      <c r="T314" s="23">
        <f t="shared" si="63"/>
        <v>0</v>
      </c>
      <c r="U314" s="24">
        <f t="shared" si="63"/>
        <v>0</v>
      </c>
      <c r="V314" s="24">
        <f t="shared" si="63"/>
        <v>0</v>
      </c>
      <c r="W314" s="26">
        <f t="shared" si="63"/>
        <v>0</v>
      </c>
    </row>
    <row r="315" spans="1:23" ht="12.75" customHeight="1">
      <c r="A315" s="13" t="s">
        <v>27</v>
      </c>
      <c r="B315" s="14" t="s">
        <v>562</v>
      </c>
      <c r="C315" s="15" t="s">
        <v>563</v>
      </c>
      <c r="D315" s="16">
        <v>116599399</v>
      </c>
      <c r="E315" s="17">
        <v>122589679</v>
      </c>
      <c r="F315" s="17">
        <v>76679734</v>
      </c>
      <c r="G315" s="18">
        <f t="shared" si="60"/>
        <v>0.625499100947968</v>
      </c>
      <c r="H315" s="16">
        <v>5945449</v>
      </c>
      <c r="I315" s="17">
        <v>7437603</v>
      </c>
      <c r="J315" s="17">
        <v>7490351</v>
      </c>
      <c r="K315" s="16">
        <v>20873403</v>
      </c>
      <c r="L315" s="16">
        <v>8995049</v>
      </c>
      <c r="M315" s="17">
        <v>10411020</v>
      </c>
      <c r="N315" s="17">
        <v>9059719</v>
      </c>
      <c r="O315" s="16">
        <v>28465788</v>
      </c>
      <c r="P315" s="16">
        <v>7989055</v>
      </c>
      <c r="Q315" s="17">
        <v>9886851</v>
      </c>
      <c r="R315" s="17">
        <v>9464637</v>
      </c>
      <c r="S315" s="19">
        <v>27340543</v>
      </c>
      <c r="T315" s="16">
        <v>0</v>
      </c>
      <c r="U315" s="17">
        <v>0</v>
      </c>
      <c r="V315" s="17">
        <v>0</v>
      </c>
      <c r="W315" s="19">
        <v>0</v>
      </c>
    </row>
    <row r="316" spans="1:23" ht="12.75" customHeight="1">
      <c r="A316" s="13" t="s">
        <v>27</v>
      </c>
      <c r="B316" s="14" t="s">
        <v>564</v>
      </c>
      <c r="C316" s="15" t="s">
        <v>565</v>
      </c>
      <c r="D316" s="16">
        <v>210905479</v>
      </c>
      <c r="E316" s="17">
        <v>216106336</v>
      </c>
      <c r="F316" s="17">
        <v>125003142</v>
      </c>
      <c r="G316" s="18">
        <f t="shared" si="60"/>
        <v>0.5784334893355464</v>
      </c>
      <c r="H316" s="16">
        <v>2122474</v>
      </c>
      <c r="I316" s="17">
        <v>17795812</v>
      </c>
      <c r="J316" s="17">
        <v>14303062</v>
      </c>
      <c r="K316" s="16">
        <v>34221348</v>
      </c>
      <c r="L316" s="16">
        <v>14618667</v>
      </c>
      <c r="M316" s="17">
        <v>18701699</v>
      </c>
      <c r="N316" s="17">
        <v>14120397</v>
      </c>
      <c r="O316" s="16">
        <v>47440763</v>
      </c>
      <c r="P316" s="16">
        <v>15023504</v>
      </c>
      <c r="Q316" s="17">
        <v>13592030</v>
      </c>
      <c r="R316" s="17">
        <v>14725497</v>
      </c>
      <c r="S316" s="19">
        <v>43341031</v>
      </c>
      <c r="T316" s="16">
        <v>0</v>
      </c>
      <c r="U316" s="17">
        <v>0</v>
      </c>
      <c r="V316" s="17">
        <v>0</v>
      </c>
      <c r="W316" s="19">
        <v>0</v>
      </c>
    </row>
    <row r="317" spans="1:23" ht="12.75" customHeight="1">
      <c r="A317" s="13" t="s">
        <v>27</v>
      </c>
      <c r="B317" s="14" t="s">
        <v>566</v>
      </c>
      <c r="C317" s="15" t="s">
        <v>567</v>
      </c>
      <c r="D317" s="16">
        <v>71662388</v>
      </c>
      <c r="E317" s="17">
        <v>71518738</v>
      </c>
      <c r="F317" s="17">
        <v>50750625</v>
      </c>
      <c r="G317" s="18">
        <f t="shared" si="60"/>
        <v>0.7096129828241656</v>
      </c>
      <c r="H317" s="16">
        <v>4715027</v>
      </c>
      <c r="I317" s="17">
        <v>4481093</v>
      </c>
      <c r="J317" s="17">
        <v>5055564</v>
      </c>
      <c r="K317" s="16">
        <v>14251684</v>
      </c>
      <c r="L317" s="16">
        <v>6132239</v>
      </c>
      <c r="M317" s="17">
        <v>7706759</v>
      </c>
      <c r="N317" s="17">
        <v>5115273</v>
      </c>
      <c r="O317" s="16">
        <v>18954271</v>
      </c>
      <c r="P317" s="16">
        <v>5969332</v>
      </c>
      <c r="Q317" s="17">
        <v>5070463</v>
      </c>
      <c r="R317" s="17">
        <v>6504875</v>
      </c>
      <c r="S317" s="19">
        <v>17544670</v>
      </c>
      <c r="T317" s="16">
        <v>0</v>
      </c>
      <c r="U317" s="17">
        <v>0</v>
      </c>
      <c r="V317" s="17">
        <v>0</v>
      </c>
      <c r="W317" s="19">
        <v>0</v>
      </c>
    </row>
    <row r="318" spans="1:23" ht="12.75" customHeight="1">
      <c r="A318" s="13" t="s">
        <v>27</v>
      </c>
      <c r="B318" s="14" t="s">
        <v>568</v>
      </c>
      <c r="C318" s="15" t="s">
        <v>569</v>
      </c>
      <c r="D318" s="16">
        <v>23003261</v>
      </c>
      <c r="E318" s="17">
        <v>22368344</v>
      </c>
      <c r="F318" s="17">
        <v>11235774</v>
      </c>
      <c r="G318" s="18">
        <f t="shared" si="60"/>
        <v>0.5023069208878405</v>
      </c>
      <c r="H318" s="16">
        <v>328258</v>
      </c>
      <c r="I318" s="17">
        <v>668630</v>
      </c>
      <c r="J318" s="17">
        <v>1397501</v>
      </c>
      <c r="K318" s="16">
        <v>2394389</v>
      </c>
      <c r="L318" s="16">
        <v>3066933</v>
      </c>
      <c r="M318" s="17">
        <v>979329</v>
      </c>
      <c r="N318" s="17">
        <v>1281185</v>
      </c>
      <c r="O318" s="16">
        <v>5327447</v>
      </c>
      <c r="P318" s="16">
        <v>1163123</v>
      </c>
      <c r="Q318" s="17">
        <v>1178897</v>
      </c>
      <c r="R318" s="17">
        <v>1171918</v>
      </c>
      <c r="S318" s="19">
        <v>3513938</v>
      </c>
      <c r="T318" s="16">
        <v>0</v>
      </c>
      <c r="U318" s="17">
        <v>0</v>
      </c>
      <c r="V318" s="17">
        <v>0</v>
      </c>
      <c r="W318" s="19">
        <v>0</v>
      </c>
    </row>
    <row r="319" spans="1:23" ht="12.75" customHeight="1">
      <c r="A319" s="13" t="s">
        <v>42</v>
      </c>
      <c r="B319" s="14" t="s">
        <v>570</v>
      </c>
      <c r="C319" s="15" t="s">
        <v>571</v>
      </c>
      <c r="D319" s="16">
        <v>8848602</v>
      </c>
      <c r="E319" s="17">
        <v>9280400</v>
      </c>
      <c r="F319" s="17">
        <v>5975054</v>
      </c>
      <c r="G319" s="18">
        <f t="shared" si="60"/>
        <v>0.643835826041981</v>
      </c>
      <c r="H319" s="16">
        <v>515501</v>
      </c>
      <c r="I319" s="17">
        <v>-1763509</v>
      </c>
      <c r="J319" s="17">
        <v>3245580</v>
      </c>
      <c r="K319" s="16">
        <v>1997572</v>
      </c>
      <c r="L319" s="16">
        <v>473860</v>
      </c>
      <c r="M319" s="17">
        <v>312080</v>
      </c>
      <c r="N319" s="17">
        <v>1524162</v>
      </c>
      <c r="O319" s="16">
        <v>2310102</v>
      </c>
      <c r="P319" s="16">
        <v>405243</v>
      </c>
      <c r="Q319" s="17">
        <v>1122934</v>
      </c>
      <c r="R319" s="17">
        <v>139203</v>
      </c>
      <c r="S319" s="19">
        <v>1667380</v>
      </c>
      <c r="T319" s="16">
        <v>0</v>
      </c>
      <c r="U319" s="17">
        <v>0</v>
      </c>
      <c r="V319" s="17">
        <v>0</v>
      </c>
      <c r="W319" s="19">
        <v>0</v>
      </c>
    </row>
    <row r="320" spans="1:23" ht="12.75" customHeight="1">
      <c r="A320" s="20"/>
      <c r="B320" s="21" t="s">
        <v>572</v>
      </c>
      <c r="C320" s="22"/>
      <c r="D320" s="23">
        <f>SUM(D315:D319)</f>
        <v>431019129</v>
      </c>
      <c r="E320" s="24">
        <f>SUM(E315:E319)</f>
        <v>441863497</v>
      </c>
      <c r="F320" s="24">
        <f>SUM(F315:F319)</f>
        <v>269644329</v>
      </c>
      <c r="G320" s="25">
        <f t="shared" si="60"/>
        <v>0.6102435046812659</v>
      </c>
      <c r="H320" s="23">
        <f aca="true" t="shared" si="64" ref="H320:W320">SUM(H315:H319)</f>
        <v>13626709</v>
      </c>
      <c r="I320" s="24">
        <f t="shared" si="64"/>
        <v>28619629</v>
      </c>
      <c r="J320" s="24">
        <f t="shared" si="64"/>
        <v>31492058</v>
      </c>
      <c r="K320" s="23">
        <f t="shared" si="64"/>
        <v>73738396</v>
      </c>
      <c r="L320" s="23">
        <f t="shared" si="64"/>
        <v>33286748</v>
      </c>
      <c r="M320" s="24">
        <f t="shared" si="64"/>
        <v>38110887</v>
      </c>
      <c r="N320" s="24">
        <f t="shared" si="64"/>
        <v>31100736</v>
      </c>
      <c r="O320" s="23">
        <f t="shared" si="64"/>
        <v>102498371</v>
      </c>
      <c r="P320" s="23">
        <f t="shared" si="64"/>
        <v>30550257</v>
      </c>
      <c r="Q320" s="24">
        <f t="shared" si="64"/>
        <v>30851175</v>
      </c>
      <c r="R320" s="24">
        <f t="shared" si="64"/>
        <v>32006130</v>
      </c>
      <c r="S320" s="26">
        <f t="shared" si="64"/>
        <v>93407562</v>
      </c>
      <c r="T320" s="23">
        <f t="shared" si="64"/>
        <v>0</v>
      </c>
      <c r="U320" s="24">
        <f t="shared" si="64"/>
        <v>0</v>
      </c>
      <c r="V320" s="24">
        <f t="shared" si="64"/>
        <v>0</v>
      </c>
      <c r="W320" s="26">
        <f t="shared" si="64"/>
        <v>0</v>
      </c>
    </row>
    <row r="321" spans="1:23" ht="12.75" customHeight="1">
      <c r="A321" s="13" t="s">
        <v>27</v>
      </c>
      <c r="B321" s="14" t="s">
        <v>573</v>
      </c>
      <c r="C321" s="15" t="s">
        <v>574</v>
      </c>
      <c r="D321" s="16">
        <v>27009033</v>
      </c>
      <c r="E321" s="17">
        <v>30594596</v>
      </c>
      <c r="F321" s="17">
        <v>20277588</v>
      </c>
      <c r="G321" s="18">
        <f t="shared" si="60"/>
        <v>0.6627833229110134</v>
      </c>
      <c r="H321" s="16">
        <v>287047</v>
      </c>
      <c r="I321" s="17">
        <v>2038816</v>
      </c>
      <c r="J321" s="17">
        <v>3212830</v>
      </c>
      <c r="K321" s="16">
        <v>5538693</v>
      </c>
      <c r="L321" s="16">
        <v>2744284</v>
      </c>
      <c r="M321" s="17">
        <v>3224880</v>
      </c>
      <c r="N321" s="17">
        <v>2825171</v>
      </c>
      <c r="O321" s="16">
        <v>8794335</v>
      </c>
      <c r="P321" s="16">
        <v>302822</v>
      </c>
      <c r="Q321" s="17">
        <v>4267300</v>
      </c>
      <c r="R321" s="17">
        <v>1374438</v>
      </c>
      <c r="S321" s="19">
        <v>5944560</v>
      </c>
      <c r="T321" s="16">
        <v>0</v>
      </c>
      <c r="U321" s="17">
        <v>0</v>
      </c>
      <c r="V321" s="17">
        <v>0</v>
      </c>
      <c r="W321" s="19">
        <v>0</v>
      </c>
    </row>
    <row r="322" spans="1:23" ht="12.75" customHeight="1">
      <c r="A322" s="13" t="s">
        <v>27</v>
      </c>
      <c r="B322" s="14" t="s">
        <v>575</v>
      </c>
      <c r="C322" s="15" t="s">
        <v>576</v>
      </c>
      <c r="D322" s="16">
        <v>86927028</v>
      </c>
      <c r="E322" s="17">
        <v>87106138</v>
      </c>
      <c r="F322" s="17">
        <v>61389589</v>
      </c>
      <c r="G322" s="18">
        <f t="shared" si="60"/>
        <v>0.7047676594271692</v>
      </c>
      <c r="H322" s="16">
        <v>4991329</v>
      </c>
      <c r="I322" s="17">
        <v>5475633</v>
      </c>
      <c r="J322" s="17">
        <v>6447591</v>
      </c>
      <c r="K322" s="16">
        <v>16914553</v>
      </c>
      <c r="L322" s="16">
        <v>7282750</v>
      </c>
      <c r="M322" s="17">
        <v>9423116</v>
      </c>
      <c r="N322" s="17">
        <v>7601666</v>
      </c>
      <c r="O322" s="16">
        <v>24307532</v>
      </c>
      <c r="P322" s="16">
        <v>7306800</v>
      </c>
      <c r="Q322" s="17">
        <v>5825963</v>
      </c>
      <c r="R322" s="17">
        <v>7034741</v>
      </c>
      <c r="S322" s="19">
        <v>20167504</v>
      </c>
      <c r="T322" s="16">
        <v>0</v>
      </c>
      <c r="U322" s="17">
        <v>0</v>
      </c>
      <c r="V322" s="17">
        <v>0</v>
      </c>
      <c r="W322" s="19">
        <v>0</v>
      </c>
    </row>
    <row r="323" spans="1:23" ht="12.75" customHeight="1">
      <c r="A323" s="13" t="s">
        <v>27</v>
      </c>
      <c r="B323" s="14" t="s">
        <v>577</v>
      </c>
      <c r="C323" s="15" t="s">
        <v>578</v>
      </c>
      <c r="D323" s="16">
        <v>133460939</v>
      </c>
      <c r="E323" s="17">
        <v>130998292</v>
      </c>
      <c r="F323" s="17">
        <v>89691290</v>
      </c>
      <c r="G323" s="18">
        <f t="shared" si="60"/>
        <v>0.6846752627889224</v>
      </c>
      <c r="H323" s="16">
        <v>6592291</v>
      </c>
      <c r="I323" s="17">
        <v>8929200</v>
      </c>
      <c r="J323" s="17">
        <v>15157905</v>
      </c>
      <c r="K323" s="16">
        <v>30679396</v>
      </c>
      <c r="L323" s="16">
        <v>9931884</v>
      </c>
      <c r="M323" s="17">
        <v>10830733</v>
      </c>
      <c r="N323" s="17">
        <v>11094839</v>
      </c>
      <c r="O323" s="16">
        <v>31857456</v>
      </c>
      <c r="P323" s="16">
        <v>9406371</v>
      </c>
      <c r="Q323" s="17">
        <v>7679131</v>
      </c>
      <c r="R323" s="17">
        <v>10068936</v>
      </c>
      <c r="S323" s="19">
        <v>27154438</v>
      </c>
      <c r="T323" s="16">
        <v>0</v>
      </c>
      <c r="U323" s="17">
        <v>0</v>
      </c>
      <c r="V323" s="17">
        <v>0</v>
      </c>
      <c r="W323" s="19">
        <v>0</v>
      </c>
    </row>
    <row r="324" spans="1:23" ht="12.75" customHeight="1">
      <c r="A324" s="13" t="s">
        <v>27</v>
      </c>
      <c r="B324" s="14" t="s">
        <v>579</v>
      </c>
      <c r="C324" s="15" t="s">
        <v>580</v>
      </c>
      <c r="D324" s="16">
        <v>74615730</v>
      </c>
      <c r="E324" s="17">
        <v>72906430</v>
      </c>
      <c r="F324" s="17">
        <v>50907972</v>
      </c>
      <c r="G324" s="18">
        <f t="shared" si="60"/>
        <v>0.6982645014987018</v>
      </c>
      <c r="H324" s="16">
        <v>966885</v>
      </c>
      <c r="I324" s="17">
        <v>3930290</v>
      </c>
      <c r="J324" s="17">
        <v>5166308</v>
      </c>
      <c r="K324" s="16">
        <v>10063483</v>
      </c>
      <c r="L324" s="16">
        <v>9239889</v>
      </c>
      <c r="M324" s="17">
        <v>5232871</v>
      </c>
      <c r="N324" s="17">
        <v>6669007</v>
      </c>
      <c r="O324" s="16">
        <v>21141767</v>
      </c>
      <c r="P324" s="16">
        <v>11887124</v>
      </c>
      <c r="Q324" s="17">
        <v>3050079</v>
      </c>
      <c r="R324" s="17">
        <v>4765519</v>
      </c>
      <c r="S324" s="19">
        <v>19702722</v>
      </c>
      <c r="T324" s="16">
        <v>0</v>
      </c>
      <c r="U324" s="17">
        <v>0</v>
      </c>
      <c r="V324" s="17">
        <v>0</v>
      </c>
      <c r="W324" s="19">
        <v>0</v>
      </c>
    </row>
    <row r="325" spans="1:23" ht="12.75" customHeight="1">
      <c r="A325" s="13" t="s">
        <v>27</v>
      </c>
      <c r="B325" s="14" t="s">
        <v>581</v>
      </c>
      <c r="C325" s="15" t="s">
        <v>582</v>
      </c>
      <c r="D325" s="16">
        <v>17368418</v>
      </c>
      <c r="E325" s="17">
        <v>17925585</v>
      </c>
      <c r="F325" s="17">
        <v>11601472</v>
      </c>
      <c r="G325" s="18">
        <f t="shared" si="60"/>
        <v>0.6472018625891428</v>
      </c>
      <c r="H325" s="16">
        <v>504546</v>
      </c>
      <c r="I325" s="17">
        <v>1150658</v>
      </c>
      <c r="J325" s="17">
        <v>2441544</v>
      </c>
      <c r="K325" s="16">
        <v>4096748</v>
      </c>
      <c r="L325" s="16">
        <v>1580515</v>
      </c>
      <c r="M325" s="17">
        <v>1695455</v>
      </c>
      <c r="N325" s="17">
        <v>1357367</v>
      </c>
      <c r="O325" s="16">
        <v>4633337</v>
      </c>
      <c r="P325" s="16">
        <v>826535</v>
      </c>
      <c r="Q325" s="17">
        <v>678889</v>
      </c>
      <c r="R325" s="17">
        <v>1365963</v>
      </c>
      <c r="S325" s="19">
        <v>2871387</v>
      </c>
      <c r="T325" s="16">
        <v>0</v>
      </c>
      <c r="U325" s="17">
        <v>0</v>
      </c>
      <c r="V325" s="17">
        <v>0</v>
      </c>
      <c r="W325" s="19">
        <v>0</v>
      </c>
    </row>
    <row r="326" spans="1:23" ht="12.75" customHeight="1">
      <c r="A326" s="13" t="s">
        <v>27</v>
      </c>
      <c r="B326" s="14" t="s">
        <v>583</v>
      </c>
      <c r="C326" s="15" t="s">
        <v>584</v>
      </c>
      <c r="D326" s="16">
        <v>49887001</v>
      </c>
      <c r="E326" s="17">
        <v>38552631</v>
      </c>
      <c r="F326" s="17">
        <v>24435896</v>
      </c>
      <c r="G326" s="18">
        <f t="shared" si="60"/>
        <v>0.633832124194066</v>
      </c>
      <c r="H326" s="16">
        <v>251513</v>
      </c>
      <c r="I326" s="17">
        <v>721070</v>
      </c>
      <c r="J326" s="17">
        <v>1408454</v>
      </c>
      <c r="K326" s="16">
        <v>2381037</v>
      </c>
      <c r="L326" s="16">
        <v>1113805</v>
      </c>
      <c r="M326" s="17">
        <v>4318479</v>
      </c>
      <c r="N326" s="17">
        <v>9761634</v>
      </c>
      <c r="O326" s="16">
        <v>15193918</v>
      </c>
      <c r="P326" s="16">
        <v>2936295</v>
      </c>
      <c r="Q326" s="17">
        <v>1207479</v>
      </c>
      <c r="R326" s="17">
        <v>2717167</v>
      </c>
      <c r="S326" s="19">
        <v>6860941</v>
      </c>
      <c r="T326" s="16">
        <v>0</v>
      </c>
      <c r="U326" s="17">
        <v>0</v>
      </c>
      <c r="V326" s="17">
        <v>0</v>
      </c>
      <c r="W326" s="19">
        <v>0</v>
      </c>
    </row>
    <row r="327" spans="1:23" ht="12.75" customHeight="1">
      <c r="A327" s="13" t="s">
        <v>27</v>
      </c>
      <c r="B327" s="14" t="s">
        <v>585</v>
      </c>
      <c r="C327" s="15" t="s">
        <v>586</v>
      </c>
      <c r="D327" s="16">
        <v>63863050</v>
      </c>
      <c r="E327" s="17">
        <v>48393897</v>
      </c>
      <c r="F327" s="17">
        <v>43863512</v>
      </c>
      <c r="G327" s="18">
        <f t="shared" si="60"/>
        <v>0.906385199770128</v>
      </c>
      <c r="H327" s="16">
        <v>5864301</v>
      </c>
      <c r="I327" s="17">
        <v>3943269</v>
      </c>
      <c r="J327" s="17">
        <v>4580840</v>
      </c>
      <c r="K327" s="16">
        <v>14388410</v>
      </c>
      <c r="L327" s="16">
        <v>5470769</v>
      </c>
      <c r="M327" s="17">
        <v>6107039</v>
      </c>
      <c r="N327" s="17">
        <v>7433173</v>
      </c>
      <c r="O327" s="16">
        <v>19010981</v>
      </c>
      <c r="P327" s="16">
        <v>5580323</v>
      </c>
      <c r="Q327" s="17">
        <v>2543737</v>
      </c>
      <c r="R327" s="17">
        <v>2340061</v>
      </c>
      <c r="S327" s="19">
        <v>10464121</v>
      </c>
      <c r="T327" s="16">
        <v>0</v>
      </c>
      <c r="U327" s="17">
        <v>0</v>
      </c>
      <c r="V327" s="17">
        <v>0</v>
      </c>
      <c r="W327" s="19">
        <v>0</v>
      </c>
    </row>
    <row r="328" spans="1:23" ht="12.75" customHeight="1">
      <c r="A328" s="13" t="s">
        <v>42</v>
      </c>
      <c r="B328" s="14" t="s">
        <v>587</v>
      </c>
      <c r="C328" s="15" t="s">
        <v>588</v>
      </c>
      <c r="D328" s="16">
        <v>4058863</v>
      </c>
      <c r="E328" s="17">
        <v>3235613</v>
      </c>
      <c r="F328" s="17">
        <v>1556122</v>
      </c>
      <c r="G328" s="18">
        <f t="shared" si="60"/>
        <v>0.4809357608589161</v>
      </c>
      <c r="H328" s="16">
        <v>1043</v>
      </c>
      <c r="I328" s="17">
        <v>267649</v>
      </c>
      <c r="J328" s="17">
        <v>227242</v>
      </c>
      <c r="K328" s="16">
        <v>495934</v>
      </c>
      <c r="L328" s="16">
        <v>115746</v>
      </c>
      <c r="M328" s="17">
        <v>244500</v>
      </c>
      <c r="N328" s="17">
        <v>229588</v>
      </c>
      <c r="O328" s="16">
        <v>589834</v>
      </c>
      <c r="P328" s="16">
        <v>125797</v>
      </c>
      <c r="Q328" s="17">
        <v>101632</v>
      </c>
      <c r="R328" s="17">
        <v>242925</v>
      </c>
      <c r="S328" s="19">
        <v>470354</v>
      </c>
      <c r="T328" s="16">
        <v>0</v>
      </c>
      <c r="U328" s="17">
        <v>0</v>
      </c>
      <c r="V328" s="17">
        <v>0</v>
      </c>
      <c r="W328" s="19">
        <v>0</v>
      </c>
    </row>
    <row r="329" spans="1:23" ht="12.75" customHeight="1">
      <c r="A329" s="20"/>
      <c r="B329" s="21" t="s">
        <v>589</v>
      </c>
      <c r="C329" s="22"/>
      <c r="D329" s="23">
        <f>SUM(D321:D328)</f>
        <v>457190062</v>
      </c>
      <c r="E329" s="24">
        <f>SUM(E321:E328)</f>
        <v>429713182</v>
      </c>
      <c r="F329" s="24">
        <f>SUM(F321:F328)</f>
        <v>303723441</v>
      </c>
      <c r="G329" s="25">
        <f t="shared" si="60"/>
        <v>0.7068050358296898</v>
      </c>
      <c r="H329" s="23">
        <f aca="true" t="shared" si="65" ref="H329:W329">SUM(H321:H328)</f>
        <v>19458955</v>
      </c>
      <c r="I329" s="24">
        <f t="shared" si="65"/>
        <v>26456585</v>
      </c>
      <c r="J329" s="24">
        <f t="shared" si="65"/>
        <v>38642714</v>
      </c>
      <c r="K329" s="23">
        <f t="shared" si="65"/>
        <v>84558254</v>
      </c>
      <c r="L329" s="23">
        <f t="shared" si="65"/>
        <v>37479642</v>
      </c>
      <c r="M329" s="24">
        <f t="shared" si="65"/>
        <v>41077073</v>
      </c>
      <c r="N329" s="24">
        <f t="shared" si="65"/>
        <v>46972445</v>
      </c>
      <c r="O329" s="23">
        <f t="shared" si="65"/>
        <v>125529160</v>
      </c>
      <c r="P329" s="23">
        <f t="shared" si="65"/>
        <v>38372067</v>
      </c>
      <c r="Q329" s="24">
        <f t="shared" si="65"/>
        <v>25354210</v>
      </c>
      <c r="R329" s="24">
        <f t="shared" si="65"/>
        <v>29909750</v>
      </c>
      <c r="S329" s="26">
        <f t="shared" si="65"/>
        <v>93636027</v>
      </c>
      <c r="T329" s="23">
        <f t="shared" si="65"/>
        <v>0</v>
      </c>
      <c r="U329" s="24">
        <f t="shared" si="65"/>
        <v>0</v>
      </c>
      <c r="V329" s="24">
        <f t="shared" si="65"/>
        <v>0</v>
      </c>
      <c r="W329" s="26">
        <f t="shared" si="65"/>
        <v>0</v>
      </c>
    </row>
    <row r="330" spans="1:23" ht="12.75" customHeight="1">
      <c r="A330" s="13" t="s">
        <v>27</v>
      </c>
      <c r="B330" s="14" t="s">
        <v>590</v>
      </c>
      <c r="C330" s="15" t="s">
        <v>591</v>
      </c>
      <c r="D330" s="16">
        <v>1985724</v>
      </c>
      <c r="E330" s="17">
        <v>1704900</v>
      </c>
      <c r="F330" s="17">
        <v>1339191</v>
      </c>
      <c r="G330" s="18">
        <f t="shared" si="60"/>
        <v>0.7854953369699103</v>
      </c>
      <c r="H330" s="16">
        <v>19488</v>
      </c>
      <c r="I330" s="17">
        <v>98307</v>
      </c>
      <c r="J330" s="17">
        <v>213435</v>
      </c>
      <c r="K330" s="16">
        <v>331230</v>
      </c>
      <c r="L330" s="16">
        <v>161769</v>
      </c>
      <c r="M330" s="17">
        <v>177824</v>
      </c>
      <c r="N330" s="17">
        <v>173235</v>
      </c>
      <c r="O330" s="16">
        <v>512828</v>
      </c>
      <c r="P330" s="16">
        <v>150431</v>
      </c>
      <c r="Q330" s="17">
        <v>191067</v>
      </c>
      <c r="R330" s="17">
        <v>153635</v>
      </c>
      <c r="S330" s="19">
        <v>495133</v>
      </c>
      <c r="T330" s="16">
        <v>0</v>
      </c>
      <c r="U330" s="17">
        <v>0</v>
      </c>
      <c r="V330" s="17">
        <v>0</v>
      </c>
      <c r="W330" s="19">
        <v>0</v>
      </c>
    </row>
    <row r="331" spans="1:23" ht="12.75" customHeight="1">
      <c r="A331" s="13" t="s">
        <v>27</v>
      </c>
      <c r="B331" s="14" t="s">
        <v>592</v>
      </c>
      <c r="C331" s="15" t="s">
        <v>593</v>
      </c>
      <c r="D331" s="16">
        <v>13000095</v>
      </c>
      <c r="E331" s="17">
        <v>14682957</v>
      </c>
      <c r="F331" s="17">
        <v>8593302</v>
      </c>
      <c r="G331" s="18">
        <f t="shared" si="60"/>
        <v>0.5852569070385482</v>
      </c>
      <c r="H331" s="16">
        <v>831458</v>
      </c>
      <c r="I331" s="17">
        <v>944413</v>
      </c>
      <c r="J331" s="17">
        <v>778542</v>
      </c>
      <c r="K331" s="16">
        <v>2554413</v>
      </c>
      <c r="L331" s="16">
        <v>755566</v>
      </c>
      <c r="M331" s="17">
        <v>1272951</v>
      </c>
      <c r="N331" s="17">
        <v>912233</v>
      </c>
      <c r="O331" s="16">
        <v>2940750</v>
      </c>
      <c r="P331" s="16">
        <v>1065380</v>
      </c>
      <c r="Q331" s="17">
        <v>1050498</v>
      </c>
      <c r="R331" s="17">
        <v>982261</v>
      </c>
      <c r="S331" s="19">
        <v>3098139</v>
      </c>
      <c r="T331" s="16">
        <v>0</v>
      </c>
      <c r="U331" s="17">
        <v>0</v>
      </c>
      <c r="V331" s="17">
        <v>0</v>
      </c>
      <c r="W331" s="19">
        <v>0</v>
      </c>
    </row>
    <row r="332" spans="1:23" ht="12.75" customHeight="1">
      <c r="A332" s="13" t="s">
        <v>27</v>
      </c>
      <c r="B332" s="14" t="s">
        <v>594</v>
      </c>
      <c r="C332" s="15" t="s">
        <v>595</v>
      </c>
      <c r="D332" s="16">
        <v>6936305</v>
      </c>
      <c r="E332" s="17">
        <v>6801995</v>
      </c>
      <c r="F332" s="17">
        <v>2238592</v>
      </c>
      <c r="G332" s="18">
        <f t="shared" si="60"/>
        <v>0.3291081513585353</v>
      </c>
      <c r="H332" s="16">
        <v>109818</v>
      </c>
      <c r="I332" s="17">
        <v>103988</v>
      </c>
      <c r="J332" s="17">
        <v>216661</v>
      </c>
      <c r="K332" s="16">
        <v>430467</v>
      </c>
      <c r="L332" s="16">
        <v>387622</v>
      </c>
      <c r="M332" s="17">
        <v>315798</v>
      </c>
      <c r="N332" s="17">
        <v>435446</v>
      </c>
      <c r="O332" s="16">
        <v>1138866</v>
      </c>
      <c r="P332" s="16">
        <v>170802</v>
      </c>
      <c r="Q332" s="17">
        <v>249036</v>
      </c>
      <c r="R332" s="17">
        <v>249421</v>
      </c>
      <c r="S332" s="19">
        <v>669259</v>
      </c>
      <c r="T332" s="16">
        <v>0</v>
      </c>
      <c r="U332" s="17">
        <v>0</v>
      </c>
      <c r="V332" s="17">
        <v>0</v>
      </c>
      <c r="W332" s="19">
        <v>0</v>
      </c>
    </row>
    <row r="333" spans="1:23" ht="12.75" customHeight="1">
      <c r="A333" s="13" t="s">
        <v>42</v>
      </c>
      <c r="B333" s="14" t="s">
        <v>596</v>
      </c>
      <c r="C333" s="15" t="s">
        <v>597</v>
      </c>
      <c r="D333" s="16">
        <v>38500</v>
      </c>
      <c r="E333" s="17">
        <v>1339779</v>
      </c>
      <c r="F333" s="17">
        <v>1355405</v>
      </c>
      <c r="G333" s="18">
        <f t="shared" si="60"/>
        <v>1.0116631175738686</v>
      </c>
      <c r="H333" s="16">
        <v>2220</v>
      </c>
      <c r="I333" s="17">
        <v>0</v>
      </c>
      <c r="J333" s="17">
        <v>0</v>
      </c>
      <c r="K333" s="16">
        <v>2220</v>
      </c>
      <c r="L333" s="16">
        <v>0</v>
      </c>
      <c r="M333" s="17">
        <v>0</v>
      </c>
      <c r="N333" s="17">
        <v>0</v>
      </c>
      <c r="O333" s="16">
        <v>0</v>
      </c>
      <c r="P333" s="16">
        <v>37</v>
      </c>
      <c r="Q333" s="17">
        <v>55390</v>
      </c>
      <c r="R333" s="17">
        <v>1297758</v>
      </c>
      <c r="S333" s="19">
        <v>1353185</v>
      </c>
      <c r="T333" s="16">
        <v>0</v>
      </c>
      <c r="U333" s="17">
        <v>0</v>
      </c>
      <c r="V333" s="17">
        <v>0</v>
      </c>
      <c r="W333" s="19">
        <v>0</v>
      </c>
    </row>
    <row r="334" spans="1:23" ht="12.75" customHeight="1">
      <c r="A334" s="20"/>
      <c r="B334" s="21" t="s">
        <v>598</v>
      </c>
      <c r="C334" s="22"/>
      <c r="D334" s="23">
        <f>SUM(D330:D333)</f>
        <v>21960624</v>
      </c>
      <c r="E334" s="24">
        <f>SUM(E330:E333)</f>
        <v>24529631</v>
      </c>
      <c r="F334" s="24">
        <f>SUM(F330:F333)</f>
        <v>13526490</v>
      </c>
      <c r="G334" s="25">
        <f t="shared" si="60"/>
        <v>0.5514347117573843</v>
      </c>
      <c r="H334" s="23">
        <f aca="true" t="shared" si="66" ref="H334:W334">SUM(H330:H333)</f>
        <v>962984</v>
      </c>
      <c r="I334" s="24">
        <f t="shared" si="66"/>
        <v>1146708</v>
      </c>
      <c r="J334" s="24">
        <f t="shared" si="66"/>
        <v>1208638</v>
      </c>
      <c r="K334" s="23">
        <f t="shared" si="66"/>
        <v>3318330</v>
      </c>
      <c r="L334" s="23">
        <f t="shared" si="66"/>
        <v>1304957</v>
      </c>
      <c r="M334" s="24">
        <f t="shared" si="66"/>
        <v>1766573</v>
      </c>
      <c r="N334" s="24">
        <f t="shared" si="66"/>
        <v>1520914</v>
      </c>
      <c r="O334" s="23">
        <f t="shared" si="66"/>
        <v>4592444</v>
      </c>
      <c r="P334" s="23">
        <f t="shared" si="66"/>
        <v>1386650</v>
      </c>
      <c r="Q334" s="24">
        <f t="shared" si="66"/>
        <v>1545991</v>
      </c>
      <c r="R334" s="24">
        <f t="shared" si="66"/>
        <v>2683075</v>
      </c>
      <c r="S334" s="26">
        <f t="shared" si="66"/>
        <v>5615716</v>
      </c>
      <c r="T334" s="23">
        <f t="shared" si="66"/>
        <v>0</v>
      </c>
      <c r="U334" s="24">
        <f t="shared" si="66"/>
        <v>0</v>
      </c>
      <c r="V334" s="24">
        <f t="shared" si="66"/>
        <v>0</v>
      </c>
      <c r="W334" s="26">
        <f t="shared" si="66"/>
        <v>0</v>
      </c>
    </row>
    <row r="335" spans="1:23" ht="12.75" customHeight="1">
      <c r="A335" s="20"/>
      <c r="B335" s="21" t="s">
        <v>599</v>
      </c>
      <c r="C335" s="22"/>
      <c r="D335" s="23">
        <f>SUM(D299,D301:D306,D308:D313,D315:D319,D321:D328,D330:D333)</f>
        <v>6150624647</v>
      </c>
      <c r="E335" s="24">
        <f>SUM(E299,E301:E306,E308:E313,E315:E319,E321:E328,E330:E333)</f>
        <v>5625867044</v>
      </c>
      <c r="F335" s="24">
        <f>SUM(F299,F301:F306,F308:F313,F315:F319,F321:F328,F330:F333)</f>
        <v>1901814857</v>
      </c>
      <c r="G335" s="25">
        <f t="shared" si="60"/>
        <v>0.3380483118647978</v>
      </c>
      <c r="H335" s="23">
        <f aca="true" t="shared" si="67" ref="H335:W335">SUM(H299,H301:H306,H308:H313,H315:H319,H321:H328,H330:H333)</f>
        <v>94154365</v>
      </c>
      <c r="I335" s="24">
        <f t="shared" si="67"/>
        <v>166063141</v>
      </c>
      <c r="J335" s="24">
        <f t="shared" si="67"/>
        <v>239109222</v>
      </c>
      <c r="K335" s="23">
        <f t="shared" si="67"/>
        <v>499326728</v>
      </c>
      <c r="L335" s="23">
        <f t="shared" si="67"/>
        <v>276111380</v>
      </c>
      <c r="M335" s="24">
        <f t="shared" si="67"/>
        <v>258487927</v>
      </c>
      <c r="N335" s="24">
        <f t="shared" si="67"/>
        <v>245667237</v>
      </c>
      <c r="O335" s="23">
        <f t="shared" si="67"/>
        <v>780266544</v>
      </c>
      <c r="P335" s="23">
        <f t="shared" si="67"/>
        <v>186874180</v>
      </c>
      <c r="Q335" s="24">
        <f t="shared" si="67"/>
        <v>205155608</v>
      </c>
      <c r="R335" s="24">
        <f t="shared" si="67"/>
        <v>230191797</v>
      </c>
      <c r="S335" s="26">
        <f t="shared" si="67"/>
        <v>622221585</v>
      </c>
      <c r="T335" s="23">
        <f t="shared" si="67"/>
        <v>0</v>
      </c>
      <c r="U335" s="24">
        <f t="shared" si="67"/>
        <v>0</v>
      </c>
      <c r="V335" s="24">
        <f t="shared" si="67"/>
        <v>0</v>
      </c>
      <c r="W335" s="26">
        <f t="shared" si="67"/>
        <v>0</v>
      </c>
    </row>
    <row r="336" spans="1:23" ht="12.75" customHeight="1">
      <c r="A336" s="31"/>
      <c r="B336" s="32" t="s">
        <v>600</v>
      </c>
      <c r="C336" s="33"/>
      <c r="D336" s="34">
        <f>SUM(SUM(D5:D6,D8:D15,D17:D23,D25:D31,D33:D36,D38:D43,D45:D49,D54,D56:D59,D61:D66,D68:D74,D76:D80,D85:D87,D89:D92,D94:D97,D102,D104:D108,D110:D117,D119:D122,D124:D128,D130:D133,D135:D140,D142:D146,D148:D153,D155:D159,D161:D165,D170:D175,D177:D181,D183:D187,D189:D194),SUM(D196:D200,D205:D212,D214:D220,D222:D226,D231:D236,D238:D243,D245:D250,D252:D255,D260:D263,D265:D271,D273:D281,D283:D288,D290:D294,D299,D301:D306,D308:D313,D315:D319,D321:D328,D330:D333))</f>
        <v>31510811377</v>
      </c>
      <c r="E336" s="35">
        <f>SUM(SUM(E5:E6,E8:E15,E17:E23,E25:E31,E33:E36,E38:E43,E45:E49,E54,E56:E59,E61:E66,E68:E74,E76:E80,E85:E87,E89:E92,E94:E97,E102,E104:E108,E110:E117,E119:E122,E124:E128,E130:E133,E135:E140,E142:E146,E148:E153,E155:E159,E161:E165,E170:E175,E177:E181,E183:E187,E189:E194),SUM(E196:E200,E205:E212,E214:E220,E222:E226,E231:E236,E238:E243,E245:E250,E252:E255,E260:E263,E265:E271,E273:E281,E283:E288,E290:E294,E299,E301:E306,E308:E313,E315:E319,E321:E328,E330:E333))</f>
        <v>24032304501</v>
      </c>
      <c r="F336" s="35">
        <f>SUM(SUM(F5:F6,F8:F15,F17:F23,F25:F31,F33:F36,F38:F43,F45:F49,F54,F56:F59,F61:F66,F68:F74,F76:F80,F85:F87,F89:F92,F94:F97,F102,F104:F108,F110:F117,F119:F122,F124:F128,F130:F133,F135:F140,F142:F146,F148:F153,F155:F159,F161:F165,F170:F175,F177:F181,F183:F187,F189:F194),SUM(F196:F200,F205:F212,F214:F220,F222:F226,F231:F236,F238:F243,F245:F250,F252:F255,F260:F263,F265:F271,F273:F281,F283:F288,F290:F294,F299,F301:F306,F308:F313,F315:F319,F321:F328,F330:F333))</f>
        <v>14178731802</v>
      </c>
      <c r="G336" s="36">
        <f t="shared" si="60"/>
        <v>0.5899863577964408</v>
      </c>
      <c r="H336" s="34">
        <f aca="true" t="shared" si="68" ref="H336:W336">SUM(SUM(H5:H6,H8:H15,H17:H23,H25:H31,H33:H36,H38:H43,H45:H49,H54,H56:H59,H61:H66,H68:H74,H76:H80,H85:H87,H89:H92,H94:H97,H102,H104:H108,H110:H117,H119:H122,H124:H128,H130:H133,H135:H140,H142:H146,H148:H153,H155:H159,H161:H165,H170:H175,H177:H181,H183:H187,H189:H194),SUM(H196:H200,H205:H212,H214:H220,H222:H226,H231:H236,H238:H243,H245:H250,H252:H255,H260:H263,H265:H271,H273:H281,H283:H288,H290:H294,H299,H301:H306,H308:H313,H315:H319,H321:H328,H330:H333))</f>
        <v>882579075</v>
      </c>
      <c r="I336" s="35">
        <f t="shared" si="68"/>
        <v>1082943726</v>
      </c>
      <c r="J336" s="35">
        <f t="shared" si="68"/>
        <v>1671906649</v>
      </c>
      <c r="K336" s="34">
        <f t="shared" si="68"/>
        <v>3637429450</v>
      </c>
      <c r="L336" s="34">
        <f t="shared" si="68"/>
        <v>1733745439</v>
      </c>
      <c r="M336" s="35">
        <f t="shared" si="68"/>
        <v>1590920428</v>
      </c>
      <c r="N336" s="35">
        <f t="shared" si="68"/>
        <v>2383928390</v>
      </c>
      <c r="O336" s="34">
        <f t="shared" si="68"/>
        <v>5708594257</v>
      </c>
      <c r="P336" s="34">
        <f t="shared" si="68"/>
        <v>1070690360</v>
      </c>
      <c r="Q336" s="35">
        <f t="shared" si="68"/>
        <v>1667119760</v>
      </c>
      <c r="R336" s="35">
        <f t="shared" si="68"/>
        <v>2094897975</v>
      </c>
      <c r="S336" s="37">
        <f t="shared" si="68"/>
        <v>4832708095</v>
      </c>
      <c r="T336" s="34">
        <f t="shared" si="68"/>
        <v>0</v>
      </c>
      <c r="U336" s="35">
        <f t="shared" si="68"/>
        <v>0</v>
      </c>
      <c r="V336" s="35">
        <f t="shared" si="68"/>
        <v>0</v>
      </c>
      <c r="W336" s="37">
        <f t="shared" si="68"/>
        <v>0</v>
      </c>
    </row>
    <row r="337" spans="1:23" ht="12.75" customHeight="1">
      <c r="A337" s="38"/>
      <c r="B337" s="39"/>
      <c r="C337" s="38"/>
      <c r="D337" s="40"/>
      <c r="E337" s="40"/>
      <c r="F337" s="40"/>
      <c r="G337" s="41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</row>
    <row r="338" spans="1:23" ht="12.75" customHeight="1">
      <c r="A338" s="38"/>
      <c r="B338" s="39"/>
      <c r="C338" s="38"/>
      <c r="D338" s="40"/>
      <c r="E338" s="40"/>
      <c r="F338" s="40"/>
      <c r="G338" s="41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</row>
    <row r="339" spans="1:23" ht="12.75" customHeight="1">
      <c r="A339" s="38"/>
      <c r="B339" s="39"/>
      <c r="C339" s="38"/>
      <c r="D339" s="40"/>
      <c r="E339" s="40"/>
      <c r="F339" s="40"/>
      <c r="G339" s="41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</row>
    <row r="340" spans="1:23" ht="12.75" customHeight="1">
      <c r="A340" s="38"/>
      <c r="B340" s="39"/>
      <c r="C340" s="38"/>
      <c r="D340" s="40"/>
      <c r="E340" s="40"/>
      <c r="F340" s="40"/>
      <c r="G340" s="41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</row>
    <row r="341" spans="1:23" ht="12.75" customHeight="1">
      <c r="A341" s="38"/>
      <c r="B341" s="39"/>
      <c r="C341" s="38"/>
      <c r="D341" s="40"/>
      <c r="E341" s="40"/>
      <c r="F341" s="40"/>
      <c r="G341" s="41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</row>
    <row r="342" spans="1:23" ht="12.75" customHeight="1">
      <c r="A342" s="38"/>
      <c r="B342" s="39"/>
      <c r="C342" s="38"/>
      <c r="D342" s="40"/>
      <c r="E342" s="40"/>
      <c r="F342" s="40"/>
      <c r="G342" s="41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</row>
    <row r="343" spans="1:23" ht="12.75" customHeight="1">
      <c r="A343" s="38"/>
      <c r="B343" s="39"/>
      <c r="C343" s="38"/>
      <c r="D343" s="40"/>
      <c r="E343" s="40"/>
      <c r="F343" s="40"/>
      <c r="G343" s="41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</row>
    <row r="344" spans="1:23" ht="12.75" customHeight="1">
      <c r="A344" s="38"/>
      <c r="B344" s="39"/>
      <c r="C344" s="38"/>
      <c r="D344" s="40"/>
      <c r="E344" s="40"/>
      <c r="F344" s="40"/>
      <c r="G344" s="41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</row>
    <row r="345" spans="1:23" ht="12.75" customHeight="1">
      <c r="A345" s="38"/>
      <c r="B345" s="39"/>
      <c r="C345" s="38"/>
      <c r="D345" s="40"/>
      <c r="E345" s="40"/>
      <c r="F345" s="40"/>
      <c r="G345" s="41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</row>
    <row r="346" spans="1:23" ht="12.75" customHeight="1">
      <c r="A346" s="38"/>
      <c r="B346" s="39"/>
      <c r="C346" s="38"/>
      <c r="D346" s="40"/>
      <c r="E346" s="40"/>
      <c r="F346" s="40"/>
      <c r="G346" s="41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</row>
    <row r="347" spans="1:23" ht="12.75" customHeight="1">
      <c r="A347" s="38"/>
      <c r="B347" s="39"/>
      <c r="C347" s="38"/>
      <c r="D347" s="40"/>
      <c r="E347" s="40"/>
      <c r="F347" s="40"/>
      <c r="G347" s="41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</row>
    <row r="348" spans="1:23" ht="12.75" customHeight="1">
      <c r="A348" s="38"/>
      <c r="B348" s="39"/>
      <c r="C348" s="38"/>
      <c r="D348" s="40"/>
      <c r="E348" s="40"/>
      <c r="F348" s="40"/>
      <c r="G348" s="41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</row>
    <row r="349" spans="1:23" ht="12.75" customHeight="1">
      <c r="A349" s="38"/>
      <c r="B349" s="39"/>
      <c r="C349" s="38"/>
      <c r="D349" s="40"/>
      <c r="E349" s="40"/>
      <c r="F349" s="40"/>
      <c r="G349" s="41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</row>
    <row r="350" spans="1:23" ht="12.75" customHeight="1">
      <c r="A350" s="38"/>
      <c r="B350" s="39"/>
      <c r="C350" s="38"/>
      <c r="D350" s="40"/>
      <c r="E350" s="40"/>
      <c r="F350" s="40"/>
      <c r="G350" s="41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</row>
    <row r="351" spans="1:23" ht="12.75" customHeight="1">
      <c r="A351" s="38"/>
      <c r="B351" s="39"/>
      <c r="C351" s="38"/>
      <c r="D351" s="40"/>
      <c r="E351" s="40"/>
      <c r="F351" s="40"/>
      <c r="G351" s="41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</row>
    <row r="352" spans="1:23" ht="12.75" customHeight="1">
      <c r="A352" s="38"/>
      <c r="B352" s="39"/>
      <c r="C352" s="38"/>
      <c r="D352" s="40"/>
      <c r="E352" s="40"/>
      <c r="F352" s="40"/>
      <c r="G352" s="41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</row>
    <row r="353" spans="1:23" ht="12.75" customHeight="1">
      <c r="A353" s="38"/>
      <c r="B353" s="39"/>
      <c r="C353" s="38"/>
      <c r="D353" s="40"/>
      <c r="E353" s="40"/>
      <c r="F353" s="40"/>
      <c r="G353" s="41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</row>
    <row r="354" spans="1:23" ht="12.75" customHeight="1">
      <c r="A354" s="38"/>
      <c r="B354" s="39"/>
      <c r="C354" s="38"/>
      <c r="D354" s="40"/>
      <c r="E354" s="40"/>
      <c r="F354" s="40"/>
      <c r="G354" s="41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</row>
    <row r="355" spans="1:23" ht="12.75" customHeight="1">
      <c r="A355" s="38"/>
      <c r="B355" s="39"/>
      <c r="C355" s="38"/>
      <c r="D355" s="40"/>
      <c r="E355" s="40"/>
      <c r="F355" s="40"/>
      <c r="G355" s="41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</row>
    <row r="356" spans="1:23" ht="12.75" customHeight="1">
      <c r="A356" s="38"/>
      <c r="B356" s="39"/>
      <c r="C356" s="38"/>
      <c r="D356" s="40"/>
      <c r="E356" s="40"/>
      <c r="F356" s="40"/>
      <c r="G356" s="41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</row>
    <row r="357" spans="1:23" ht="12.75" customHeight="1">
      <c r="A357" s="38"/>
      <c r="B357" s="39"/>
      <c r="C357" s="38"/>
      <c r="D357" s="40"/>
      <c r="E357" s="40"/>
      <c r="F357" s="40"/>
      <c r="G357" s="41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</row>
    <row r="358" ht="12.75" customHeight="1">
      <c r="B358" s="42"/>
    </row>
    <row r="359" ht="12.75" customHeight="1">
      <c r="B359" s="42"/>
    </row>
  </sheetData>
  <sheetProtection/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60" r:id="rId1"/>
  <rowBreaks count="6" manualBreakCount="6">
    <brk id="51" max="255" man="1"/>
    <brk id="99" max="255" man="1"/>
    <brk id="147" max="255" man="1"/>
    <brk id="202" max="255" man="1"/>
    <brk id="257" max="255" man="1"/>
    <brk id="2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Gqesha</dc:creator>
  <cp:keywords/>
  <dc:description/>
  <cp:lastModifiedBy>Elsabe Rossouw</cp:lastModifiedBy>
  <dcterms:created xsi:type="dcterms:W3CDTF">2021-05-05T10:48:41Z</dcterms:created>
  <dcterms:modified xsi:type="dcterms:W3CDTF">2021-05-17T13:54:12Z</dcterms:modified>
  <cp:category/>
  <cp:version/>
  <cp:contentType/>
  <cp:contentStatus/>
</cp:coreProperties>
</file>